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61" documentId="120_S{2AC9BD13-BADA-5192-A53E-5A8FF88502F6}" xr6:coauthVersionLast="47" xr6:coauthVersionMax="47" xr10:uidLastSave="{4BCC9FDA-AFD4-4F2E-9CD1-28F70CA7DCA3}"/>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D3" i="3"/>
  <c r="D4" i="3"/>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G7" i="5"/>
  <c r="G6" i="5"/>
  <c r="G8" i="5"/>
  <c r="G9" i="5"/>
  <c r="G10" i="5"/>
  <c r="G11" i="5"/>
  <c r="G12" i="5"/>
  <c r="G13" i="5"/>
  <c r="G14" i="5"/>
  <c r="G15" i="5"/>
  <c r="G16" i="5"/>
  <c r="G17" i="5"/>
  <c r="G18" i="5"/>
  <c r="G19" i="5"/>
  <c r="G20" i="5"/>
  <c r="G21" i="5"/>
  <c r="G22" i="5"/>
  <c r="G23" i="5"/>
  <c r="G24" i="5"/>
  <c r="G25" i="5"/>
  <c r="G26" i="5"/>
  <c r="G27" i="5"/>
  <c r="G28" i="5"/>
  <c r="G29" i="5"/>
  <c r="G30" i="5"/>
  <c r="B7" i="5"/>
  <c r="B6" i="5"/>
  <c r="B8" i="5"/>
  <c r="B9" i="5"/>
  <c r="B10" i="5"/>
  <c r="B11" i="5"/>
  <c r="B12" i="5"/>
  <c r="B13" i="5"/>
  <c r="B14" i="5"/>
  <c r="B15" i="5"/>
  <c r="B16" i="5"/>
  <c r="B17" i="5"/>
  <c r="B18" i="5"/>
  <c r="B19" i="5"/>
  <c r="B20" i="5"/>
  <c r="B21" i="5"/>
  <c r="B22" i="5"/>
  <c r="B23" i="5"/>
  <c r="B24" i="5"/>
  <c r="B25" i="5"/>
  <c r="B26" i="5"/>
  <c r="B27" i="5"/>
  <c r="B28" i="5"/>
  <c r="B29" i="5"/>
  <c r="B30" i="5"/>
  <c r="I7" i="5"/>
  <c r="I6" i="5"/>
  <c r="I8" i="5"/>
  <c r="I9" i="5"/>
  <c r="I10" i="5"/>
  <c r="I11" i="5"/>
  <c r="I12" i="5"/>
  <c r="I13" i="5"/>
  <c r="I14" i="5"/>
  <c r="I15" i="5"/>
  <c r="I16" i="5"/>
  <c r="I17" i="5"/>
  <c r="I18" i="5"/>
  <c r="I19" i="5"/>
  <c r="I20" i="5"/>
  <c r="I21" i="5"/>
  <c r="I22" i="5"/>
  <c r="I23" i="5"/>
  <c r="I24" i="5"/>
  <c r="I25" i="5"/>
  <c r="I26" i="5"/>
  <c r="I27" i="5"/>
  <c r="I28" i="5"/>
  <c r="I29" i="5"/>
  <c r="I30" i="5"/>
  <c r="J7" i="5"/>
  <c r="J6" i="5"/>
  <c r="J8" i="5"/>
  <c r="J9" i="5"/>
  <c r="J10" i="5"/>
  <c r="J11" i="5"/>
  <c r="J12" i="5"/>
  <c r="J13" i="5"/>
  <c r="J14" i="5"/>
  <c r="J15" i="5"/>
  <c r="J16" i="5"/>
  <c r="J17" i="5"/>
  <c r="J18" i="5"/>
  <c r="J19" i="5"/>
  <c r="J20" i="5"/>
  <c r="J21" i="5"/>
  <c r="J22" i="5"/>
  <c r="J23" i="5"/>
  <c r="J24" i="5"/>
  <c r="J25" i="5"/>
  <c r="J26" i="5"/>
  <c r="J27" i="5"/>
  <c r="J28" i="5"/>
  <c r="J29" i="5"/>
  <c r="J30" i="5"/>
  <c r="L7" i="5"/>
  <c r="L6" i="5"/>
  <c r="L8" i="5"/>
  <c r="L9" i="5"/>
  <c r="L10" i="5"/>
  <c r="L11" i="5"/>
  <c r="L12" i="5"/>
  <c r="L13" i="5"/>
  <c r="L14" i="5"/>
  <c r="L15" i="5"/>
  <c r="L16" i="5"/>
  <c r="L17" i="5"/>
  <c r="L18" i="5"/>
  <c r="L19" i="5"/>
  <c r="L20" i="5"/>
  <c r="L21" i="5"/>
  <c r="L22" i="5"/>
  <c r="L23" i="5"/>
  <c r="L24" i="5"/>
  <c r="L25" i="5"/>
  <c r="L26" i="5"/>
  <c r="L27" i="5"/>
  <c r="L28" i="5"/>
  <c r="L29" i="5"/>
  <c r="L30"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<sst xmlns="http://schemas.openxmlformats.org/spreadsheetml/2006/main" count="180311" uniqueCount="39136">
  <si>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</si>
  <si>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</si>
  <si>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</si>
  <si>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</si>
  <si>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</si>
  <si>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</si>
  <si>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</si>
  <si>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</si>
  <si>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</si>
  <si>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</si>
  <si>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</si>
  <si>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</si>
  <si>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</si>
  <si>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</si>
  <si>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</si>
  <si>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</si>
  <si>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</si>
  <si>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</si>
  <si>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</si>
  <si>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</si>
  <si>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</si>
  <si>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</si>
  <si>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</si>
  <si>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</si>
  <si>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</si>
  <si>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</si>
  <si>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</si>
  <si>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</si>
  <si>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</si>
  <si>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</si>
  <si>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</si>
  <si>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</si>
  <si>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</si>
  <si>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</si>
  <si>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</si>
  <si>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</si>
  <si>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</si>
  <si>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</si>
  <si>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</si>
  <si>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</si>
  <si>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</si>
  <si>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</si>
  <si>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</si>
  <si>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</si>
  <si>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</si>
  <si>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</si>
  <si>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</si>
  <si>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</si>
  <si>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</si>
  <si>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</si>
  <si>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</si>
  <si>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</si>
  <si>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</si>
  <si>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</si>
  <si>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</si>
  <si>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</si>
  <si>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</si>
  <si>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</si>
  <si>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</si>
  <si>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</si>
  <si>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</si>
  <si>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</si>
  <si>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</si>
  <si>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</si>
  <si>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</si>
  <si>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</si>
  <si>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</si>
  <si>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</si>
  <si>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</si>
  <si>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</si>
  <si>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</si>
  <si>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</si>
  <si>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</si>
  <si>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</si>
  <si>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</si>
  <si>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</si>
  <si>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</si>
  <si>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</si>
  <si>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</si>
  <si>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</si>
  <si>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</si>
  <si>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</si>
  <si>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</si>
  <si>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</si>
  <si>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</si>
  <si>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</si>
  <si>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</si>
  <si>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</si>
  <si>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</si>
  <si>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</si>
  <si>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</si>
  <si>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</si>
  <si>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</si>
  <si>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</si>
  <si>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</si>
  <si>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</si>
  <si>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</si>
  <si>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</si>
  <si>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</si>
  <si>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</si>
  <si>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</si>
  <si>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</si>
  <si>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</si>
  <si>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</si>
  <si>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</si>
  <si>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</si>
  <si>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</si>
  <si>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</si>
  <si>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</si>
  <si>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</si>
  <si>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</si>
  <si>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</si>
  <si>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</si>
  <si>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</si>
  <si>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</si>
  <si>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</si>
  <si>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</si>
  <si>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</si>
  <si>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</si>
  <si>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</si>
  <si>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</si>
  <si>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</si>
  <si>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</si>
  <si>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</si>
  <si>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</si>
  <si>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</si>
  <si>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</si>
  <si>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</si>
  <si>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</si>
  <si>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</si>
  <si>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</si>
  <si>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</si>
  <si>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</si>
  <si>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</si>
  <si>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</si>
  <si>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</si>
  <si>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</si>
  <si>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</si>
  <si>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</si>
  <si>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</si>
  <si>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</si>
  <si>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</si>
  <si>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</si>
  <si>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</si>
  <si>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</si>
  <si>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</si>
  <si>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</si>
  <si>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</si>
  <si>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</si>
  <si>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</si>
  <si>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</si>
  <si>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</si>
  <si>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</si>
  <si>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</si>
  <si>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</si>
  <si>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</si>
  <si>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</si>
  <si>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</si>
  <si>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</si>
  <si>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</si>
  <si>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</si>
  <si>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</si>
  <si>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</si>
  <si>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</si>
  <si>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</si>
  <si>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</si>
  <si>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</si>
  <si>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</si>
  <si>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</si>
  <si>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</si>
  <si>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</si>
  <si>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</si>
  <si>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</si>
  <si>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</si>
  <si>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</si>
  <si>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</si>
  <si>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</si>
  <si>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</si>
  <si>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</si>
  <si>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</si>
  <si>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</si>
  <si>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</si>
  <si>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</si>
  <si>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</si>
  <si>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</si>
  <si>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</si>
  <si>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</si>
  <si>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</si>
  <si>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</si>
  <si>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</si>
  <si>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</si>
  <si>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</si>
  <si>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</si>
  <si>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</si>
  <si>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</si>
  <si>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</si>
  <si>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</si>
  <si>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</si>
  <si>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</si>
  <si>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</si>
  <si>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</si>
  <si>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</si>
  <si>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</si>
  <si>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</si>
  <si>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</si>
  <si>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</si>
  <si>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</si>
  <si>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</si>
  <si>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</si>
  <si>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</si>
  <si>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</si>
  <si>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</si>
  <si>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</si>
  <si>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</si>
  <si>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</si>
  <si>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</si>
  <si>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</si>
  <si>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</si>
  <si>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</si>
  <si>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</si>
  <si>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</si>
  <si>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</si>
  <si>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</si>
  <si>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</si>
  <si>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</si>
  <si>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</si>
  <si>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</si>
  <si>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</si>
  <si>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</si>
  <si>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</si>
  <si>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</si>
  <si>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</si>
  <si>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</si>
  <si>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</si>
  <si>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</si>
  <si>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</si>
  <si>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</si>
  <si>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</si>
  <si>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</si>
  <si>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</si>
  <si>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</si>
  <si>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</si>
  <si>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</si>
  <si>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</si>
  <si>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</si>
  <si>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</si>
  <si>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</si>
  <si>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</si>
  <si>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</si>
  <si>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</si>
  <si>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</si>
  <si>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</si>
  <si>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</si>
  <si>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</si>
  <si>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</si>
  <si>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</si>
  <si>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</si>
  <si>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</si>
  <si>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</si>
  <si>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</si>
  <si>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</si>
  <si>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</si>
  <si>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</si>
  <si>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</si>
  <si>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</si>
  <si>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</si>
  <si>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</si>
  <si>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</si>
  <si>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</si>
  <si>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</si>
  <si>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</si>
  <si>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</si>
  <si>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</si>
  <si>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</si>
  <si>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</si>
  <si>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</si>
  <si>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</si>
  <si>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</si>
  <si>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</si>
  <si>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</si>
  <si>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</si>
  <si>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</si>
  <si>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</si>
  <si>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</si>
  <si>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</si>
  <si>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</si>
  <si>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</si>
  <si>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</si>
  <si>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</si>
  <si>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</si>
  <si>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</si>
  <si>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</si>
  <si>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</si>
  <si>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</si>
  <si>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</si>
  <si>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</si>
  <si>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</si>
  <si>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</si>
  <si>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</si>
  <si>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</si>
  <si>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</si>
  <si>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</si>
  <si>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</si>
  <si>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</si>
  <si>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</si>
  <si>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</si>
  <si>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</si>
  <si>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</si>
  <si>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</si>
  <si>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</si>
  <si>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</si>
  <si>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</si>
  <si>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</si>
  <si>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</si>
  <si>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</si>
  <si>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</si>
  <si>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</si>
  <si>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</si>
  <si>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</si>
  <si>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</si>
  <si>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</si>
  <si>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</si>
  <si>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</si>
  <si>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</si>
  <si>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</si>
  <si>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</si>
  <si>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</si>
  <si>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</si>
  <si>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</si>
  <si>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</si>
  <si>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</si>
  <si>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</si>
  <si>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</si>
  <si>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</si>
  <si>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</si>
  <si>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</si>
  <si>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</si>
  <si>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</si>
  <si>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</si>
  <si>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</si>
  <si>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</si>
  <si>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</si>
  <si>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</si>
  <si>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</si>
  <si>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</si>
  <si>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</si>
  <si>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</si>
  <si>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</si>
  <si>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</si>
  <si>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</si>
  <si>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</si>
  <si>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</si>
  <si>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</si>
  <si>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</si>
  <si>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</si>
  <si>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</si>
  <si>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</si>
  <si>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</si>
  <si>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</si>
  <si>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</si>
  <si>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</si>
  <si>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</si>
  <si>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</si>
  <si>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</si>
  <si>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</si>
  <si>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</si>
  <si>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</si>
  <si>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</si>
  <si>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</si>
  <si>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</si>
  <si>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</si>
  <si>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</si>
  <si>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</si>
  <si>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</si>
  <si>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</si>
  <si>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</si>
  <si>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</si>
  <si>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</si>
  <si>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</si>
  <si>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</si>
  <si>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</si>
  <si>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</si>
  <si>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</si>
  <si>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</si>
  <si>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</si>
  <si>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</si>
  <si>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</si>
  <si>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</si>
  <si>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</si>
  <si>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</si>
  <si>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</si>
  <si>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</si>
  <si>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</si>
  <si>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</si>
  <si>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</si>
  <si>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</si>
  <si>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</si>
  <si>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</si>
  <si>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</si>
  <si>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</si>
  <si>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</si>
  <si>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</si>
  <si>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</si>
  <si>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</si>
  <si>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</si>
  <si>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</si>
  <si>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</si>
  <si>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</si>
  <si>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</si>
  <si>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</si>
  <si>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</si>
  <si>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</si>
  <si>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</si>
  <si>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</si>
  <si>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</si>
  <si>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</si>
  <si>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</si>
  <si>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</si>
  <si>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</si>
  <si>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</si>
  <si>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</si>
  <si>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</si>
  <si>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</si>
  <si>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</si>
  <si>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</si>
  <si>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</si>
  <si>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</si>
  <si>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</si>
  <si>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</si>
  <si>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</si>
  <si>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</si>
  <si>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</si>
  <si>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</si>
  <si>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</si>
  <si>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</si>
  <si>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</si>
  <si>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</si>
  <si>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</si>
  <si>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</si>
  <si>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</si>
  <si>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</si>
  <si>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</si>
  <si>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</si>
  <si>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</si>
  <si>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</si>
  <si>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</si>
  <si>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</si>
  <si>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</si>
  <si>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</si>
  <si>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</si>
  <si>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</si>
  <si>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</si>
  <si>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</si>
  <si>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</si>
  <si>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</si>
  <si>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</si>
  <si>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</si>
  <si>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</si>
  <si>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</si>
  <si>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</si>
  <si>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</si>
  <si>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</si>
  <si>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</si>
  <si>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</si>
  <si>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</si>
  <si>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</si>
  <si>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</si>
  <si>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</si>
  <si>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</si>
  <si>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</si>
  <si>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</si>
  <si>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</si>
  <si>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</si>
  <si>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</si>
  <si>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</si>
  <si>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</si>
  <si>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</si>
  <si>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</si>
  <si>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</si>
  <si>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</si>
  <si>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</si>
  <si>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</si>
  <si>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</si>
  <si>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</si>
  <si>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</si>
  <si>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</si>
  <si>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</si>
  <si>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</si>
  <si>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</si>
  <si>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</si>
  <si>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</si>
  <si>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</si>
  <si>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</si>
  <si>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</si>
  <si>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</si>
  <si>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</si>
  <si>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</si>
  <si>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</si>
  <si>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</si>
  <si>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</si>
  <si>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</si>
  <si>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</si>
  <si>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</si>
  <si>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</si>
  <si>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</si>
  <si>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</si>
  <si>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</si>
  <si>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</si>
  <si>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</si>
  <si>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</si>
  <si>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</si>
  <si>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</si>
  <si>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</si>
  <si>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</si>
  <si>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</si>
  <si>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</si>
  <si>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</si>
  <si>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</si>
  <si>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</si>
  <si>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</si>
  <si>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</si>
  <si>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</si>
  <si>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</si>
  <si>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</si>
  <si>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</si>
  <si>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</si>
  <si>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</si>
  <si>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</si>
  <si>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</si>
  <si>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</si>
  <si>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</si>
  <si>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</si>
  <si>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</si>
  <si>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</si>
  <si>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</si>
  <si>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</si>
  <si>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</si>
  <si>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</si>
  <si>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</si>
  <si>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</si>
  <si>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</si>
  <si>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</si>
  <si>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</si>
  <si>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</si>
  <si>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</si>
  <si>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</si>
  <si>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</si>
  <si>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</si>
  <si>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</si>
  <si>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</si>
  <si>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</si>
  <si>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</si>
  <si>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</si>
  <si>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</si>
  <si>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</si>
  <si>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</si>
  <si>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</si>
  <si>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</si>
  <si>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</si>
  <si>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</si>
  <si>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</si>
  <si>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</si>
  <si>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</si>
  <si>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</si>
  <si>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</si>
  <si>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</si>
  <si>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</si>
  <si>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</si>
  <si>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</si>
  <si>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</si>
  <si>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</si>
  <si>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</si>
  <si>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</si>
  <si>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</si>
  <si>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</si>
  <si>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</si>
  <si>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</si>
  <si>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</si>
  <si>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</si>
  <si>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</si>
  <si>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</si>
  <si>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</si>
  <si>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</si>
  <si>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</si>
  <si>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</si>
  <si>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</si>
  <si>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</si>
  <si>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</si>
  <si>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</si>
  <si>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</si>
  <si>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</si>
  <si>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</si>
  <si>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</si>
  <si>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</si>
  <si>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</si>
  <si>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</si>
  <si>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</si>
  <si>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</si>
  <si>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</si>
  <si>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</si>
  <si>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</si>
  <si>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</si>
  <si>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</si>
  <si>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</si>
  <si>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</si>
  <si>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</si>
  <si>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</si>
  <si>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</si>
  <si>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</si>
  <si>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</si>
  <si>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</si>
  <si>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</si>
  <si>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</si>
  <si>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</si>
  <si>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</si>
  <si>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</si>
  <si>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</si>
  <si>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</si>
  <si>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</si>
  <si>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</si>
  <si>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</si>
  <si>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</si>
  <si>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</si>
  <si>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</si>
  <si>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</si>
  <si>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</si>
  <si>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</si>
  <si>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</si>
  <si>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</si>
  <si>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</si>
  <si>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</si>
  <si>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</si>
  <si>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</si>
  <si>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</si>
  <si>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</si>
  <si>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</si>
  <si>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</si>
  <si>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</si>
  <si>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</si>
  <si>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</si>
  <si>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</si>
  <si>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</si>
  <si>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</si>
  <si>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</si>
  <si>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</si>
  <si>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</si>
  <si>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</si>
  <si>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</si>
  <si>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</si>
  <si>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</si>
  <si>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</si>
  <si>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</si>
  <si>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</si>
  <si>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</si>
  <si>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</si>
  <si>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</si>
  <si>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</si>
  <si>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</si>
  <si>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</si>
  <si>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</si>
  <si>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</si>
  <si>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</si>
  <si>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</si>
  <si>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</si>
  <si>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</si>
  <si>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</si>
  <si>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</si>
  <si>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</si>
  <si>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</si>
  <si>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</si>
  <si>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</si>
  <si>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</si>
  <si>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</si>
  <si>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</si>
  <si>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</si>
  <si>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</si>
  <si>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</si>
  <si>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</si>
  <si>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</si>
  <si>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</si>
  <si>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</si>
  <si>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</si>
  <si>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</si>
  <si>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</si>
  <si>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</si>
  <si>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</si>
  <si>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</si>
  <si>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</si>
  <si>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</si>
  <si>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</si>
  <si>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</si>
  <si>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</si>
  <si>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</si>
  <si>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</si>
  <si>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</si>
  <si>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</si>
  <si>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</si>
  <si>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</si>
  <si>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</si>
  <si>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</si>
  <si>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</si>
  <si>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</si>
  <si>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</si>
  <si>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</si>
  <si>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</si>
  <si>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</si>
  <si>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</si>
  <si>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</si>
  <si>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</si>
  <si>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</si>
  <si>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</si>
  <si>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</si>
  <si>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</si>
  <si>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</si>
  <si>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</si>
  <si>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</si>
  <si>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</si>
  <si>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</si>
  <si>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</si>
  <si>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</si>
  <si>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</si>
  <si>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</si>
  <si>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</si>
  <si>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</si>
  <si>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</si>
  <si>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</si>
  <si>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</si>
  <si>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</si>
  <si>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</si>
  <si>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</si>
  <si>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</si>
  <si>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</si>
  <si>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</si>
  <si>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</si>
  <si>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</si>
  <si>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</si>
  <si>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</si>
  <si>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</si>
  <si>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</si>
  <si>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</si>
  <si>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</si>
  <si>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</si>
  <si>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</si>
  <si>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</si>
  <si>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</si>
  <si>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</si>
  <si>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</si>
  <si>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</si>
  <si>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</si>
  <si>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</si>
  <si>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</si>
  <si>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</si>
  <si>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</si>
  <si>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</si>
  <si>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</si>
  <si>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</si>
  <si>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</si>
  <si>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</si>
  <si>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</si>
  <si>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</si>
  <si>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</si>
  <si>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</si>
  <si>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</si>
  <si>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</si>
  <si>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</si>
  <si>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</si>
  <si>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</si>
  <si>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</si>
  <si>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</si>
  <si>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</si>
  <si>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</si>
  <si>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</si>
  <si>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</si>
  <si>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</si>
  <si>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</si>
  <si>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</si>
  <si>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</si>
  <si>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</si>
  <si>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</si>
  <si>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</si>
  <si>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</si>
  <si>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</si>
  <si>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</si>
  <si>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</si>
  <si>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</si>
  <si>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</si>
  <si>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</si>
  <si>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</si>
  <si>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</si>
  <si>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</si>
  <si>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</si>
  <si>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</si>
  <si>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</si>
  <si>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</si>
  <si>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</si>
  <si>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</si>
  <si>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</si>
  <si>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</si>
  <si>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</si>
  <si>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</si>
  <si>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</si>
  <si>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</si>
  <si>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</si>
  <si>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</si>
  <si>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</si>
  <si>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</si>
  <si>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</si>
  <si>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</si>
  <si>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</si>
  <si>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</si>
  <si>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</si>
  <si>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</si>
  <si>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</si>
  <si>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</si>
  <si>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</si>
  <si>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</si>
  <si>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</si>
  <si>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</si>
  <si>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</si>
  <si>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</si>
  <si>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</si>
  <si>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</si>
  <si>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</si>
  <si>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</si>
  <si>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</si>
  <si>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</si>
  <si>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</si>
  <si>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</si>
  <si>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</si>
  <si>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</si>
  <si>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</si>
  <si>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</si>
  <si>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</si>
  <si>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</si>
  <si>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</si>
  <si>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</si>
  <si>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</si>
  <si>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</si>
  <si>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</si>
  <si>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</si>
  <si>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</si>
  <si>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</si>
  <si>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</si>
  <si>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</si>
  <si>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</si>
  <si>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</si>
  <si>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</si>
  <si>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</si>
  <si>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</si>
  <si>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</si>
  <si>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</si>
  <si>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</si>
  <si>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</si>
  <si>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</si>
  <si>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</si>
  <si>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</si>
  <si>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</si>
  <si>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</si>
  <si>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</si>
  <si>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</si>
  <si>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</si>
  <si>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</si>
  <si>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</si>
  <si>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</si>
  <si>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</si>
  <si>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</si>
  <si>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</si>
  <si>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</si>
  <si>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</si>
  <si>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</si>
  <si>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</si>
  <si>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</si>
  <si>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</si>
  <si>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</si>
  <si>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</si>
  <si>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</si>
  <si>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</si>
  <si>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</si>
  <si>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</si>
  <si>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</si>
  <si>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</si>
  <si>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</si>
  <si>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</si>
  <si>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</si>
  <si>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</si>
  <si>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</si>
  <si>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</si>
  <si>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</si>
  <si>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</si>
  <si>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</si>
  <si>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</si>
  <si>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</si>
  <si>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</si>
  <si>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</si>
  <si>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</si>
  <si>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</si>
  <si>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</si>
  <si>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</si>
  <si>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</si>
  <si>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</si>
  <si>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</si>
  <si>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</si>
  <si>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</si>
  <si>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</si>
  <si>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</si>
  <si>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</si>
  <si>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</si>
  <si>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</si>
  <si>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</si>
  <si>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</si>
  <si>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</si>
  <si>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</si>
  <si>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</si>
  <si>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</si>
  <si>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</si>
  <si>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</si>
  <si>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</si>
  <si>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</si>
  <si>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</si>
  <si>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</si>
  <si>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</si>
  <si>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</si>
  <si>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</si>
  <si>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</si>
  <si>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</si>
  <si>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</si>
  <si>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</si>
  <si>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</si>
  <si>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</si>
  <si>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</si>
  <si>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</si>
  <si>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</si>
  <si>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</si>
  <si>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</si>
  <si>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</si>
  <si>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</si>
  <si>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</si>
  <si>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</si>
  <si>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</si>
  <si>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</si>
  <si>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</si>
  <si>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</si>
  <si>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</si>
  <si>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</si>
  <si>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</si>
  <si>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</si>
  <si>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</si>
  <si>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</si>
  <si>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</si>
  <si>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</si>
  <si>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</si>
  <si>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</si>
  <si>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</si>
  <si>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</si>
  <si>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</si>
  <si>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</si>
  <si>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</si>
  <si>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</si>
  <si>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</si>
  <si>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</si>
  <si>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</si>
  <si>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</si>
  <si>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</si>
  <si>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</si>
  <si>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</si>
  <si>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</si>
  <si>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</si>
  <si>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</si>
  <si>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</si>
  <si>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</si>
  <si>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</si>
  <si>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</si>
  <si>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</si>
  <si>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</si>
  <si>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</si>
  <si>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</si>
  <si>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</si>
  <si>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</si>
  <si>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</si>
  <si>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</si>
  <si>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</si>
  <si>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</si>
  <si>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</si>
  <si>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</si>
  <si>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</si>
  <si>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</si>
  <si>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</si>
  <si>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</si>
  <si>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</si>
  <si>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</si>
  <si>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</si>
  <si>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</si>
  <si>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</si>
  <si>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</si>
  <si>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</si>
  <si>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</si>
  <si>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</si>
  <si>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</si>
  <si>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</si>
  <si>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</si>
  <si>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</si>
  <si>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</si>
  <si>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</si>
  <si>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</si>
  <si>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</si>
  <si>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</si>
  <si>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</si>
  <si>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</si>
  <si>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</si>
  <si>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</si>
  <si>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</si>
  <si>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</si>
  <si>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</si>
  <si>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</si>
  <si>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</si>
  <si>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</si>
  <si>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</si>
  <si>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</si>
  <si>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</si>
  <si>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</si>
  <si>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</si>
  <si>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</si>
  <si>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</si>
  <si>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</si>
  <si>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</si>
  <si>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</si>
  <si>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</si>
  <si>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</si>
  <si>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</si>
  <si>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</si>
  <si>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</si>
  <si>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</si>
  <si>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</si>
  <si>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</si>
  <si>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</si>
  <si>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</si>
  <si>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</si>
  <si>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</si>
  <si>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</si>
  <si>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</si>
  <si>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</si>
  <si>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</si>
  <si>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</si>
  <si>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</si>
  <si>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</si>
  <si>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</si>
  <si>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</si>
  <si>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</si>
  <si>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</si>
  <si>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</si>
  <si>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</si>
  <si>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</si>
  <si>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</si>
  <si>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</si>
  <si>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</si>
  <si>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</si>
  <si>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</si>
  <si>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</si>
  <si>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</si>
  <si>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</si>
  <si>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</si>
  <si>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</si>
  <si>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</si>
  <si>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</si>
  <si>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</si>
  <si>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</si>
  <si>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</si>
  <si>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</si>
  <si>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</si>
  <si>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</si>
  <si>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</si>
  <si>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</si>
  <si>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</si>
  <si>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</si>
  <si>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</si>
  <si>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</si>
  <si>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</si>
  <si>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</si>
  <si>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</si>
  <si>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</si>
  <si>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</si>
  <si>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</si>
  <si>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</si>
  <si>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</si>
  <si>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</si>
  <si>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</si>
  <si>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</si>
  <si>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</si>
  <si>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</si>
  <si>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</si>
  <si>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</si>
  <si>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</si>
  <si>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</si>
  <si>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</si>
  <si>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</si>
  <si>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</si>
  <si>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</si>
  <si>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</si>
  <si>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</si>
  <si>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</si>
  <si>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</si>
  <si>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</si>
  <si>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</si>
  <si>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</si>
  <si>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</si>
  <si>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</si>
  <si>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</si>
  <si>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</si>
  <si>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</si>
  <si>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</si>
  <si>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</si>
  <si>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</si>
  <si>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</si>
  <si>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</si>
  <si>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</si>
  <si>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</si>
  <si>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</si>
  <si>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</si>
  <si>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</si>
  <si>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</si>
  <si>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</si>
  <si>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</si>
  <si>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</si>
  <si>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</si>
  <si>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</si>
  <si>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</si>
  <si>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</si>
  <si>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</si>
  <si>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</si>
  <si>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</si>
  <si>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</si>
  <si>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</si>
  <si>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</si>
  <si>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</si>
  <si>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</si>
  <si>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</si>
  <si>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</si>
  <si>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</si>
  <si>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</si>
  <si>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</si>
  <si>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</si>
  <si>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</si>
  <si>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</si>
  <si>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</si>
  <si>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</si>
  <si>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</si>
  <si>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</si>
  <si>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</si>
  <si>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</si>
  <si>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</si>
  <si>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</si>
  <si>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</si>
  <si>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</si>
  <si>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</si>
  <si>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</si>
  <si>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</si>
  <si>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</si>
  <si>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</si>
  <si>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</si>
  <si>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</si>
  <si>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</si>
  <si>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</si>
  <si>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</si>
  <si>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</si>
  <si>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</si>
  <si>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</si>
  <si>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</si>
  <si>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</si>
  <si>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</si>
  <si>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</si>
  <si>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</si>
  <si>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</si>
  <si>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</si>
  <si>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</si>
  <si>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</si>
  <si>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</si>
  <si>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</si>
  <si>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</si>
  <si>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</si>
  <si>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</si>
  <si>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</si>
  <si>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</si>
  <si>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</si>
  <si>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</si>
  <si>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</si>
  <si>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</si>
  <si>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</si>
  <si>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</si>
  <si>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</si>
  <si>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</si>
  <si>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</si>
  <si>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</si>
  <si>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</si>
  <si>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</si>
  <si>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</si>
  <si>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</si>
  <si>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</si>
  <si>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</si>
  <si>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</si>
  <si>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</si>
  <si>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</si>
  <si>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</si>
  <si>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</si>
  <si>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</si>
  <si>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</si>
  <si>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</si>
  <si>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</si>
  <si>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</si>
  <si>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</si>
  <si>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</si>
  <si>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</si>
  <si>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</si>
  <si>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</si>
  <si>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</si>
  <si>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</si>
  <si>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</si>
  <si>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</si>
  <si>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</si>
  <si>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</si>
  <si>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</si>
  <si>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</si>
  <si>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</si>
  <si>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</si>
  <si>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</si>
  <si>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</si>
  <si>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</si>
  <si>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</si>
  <si>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</si>
  <si>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</si>
  <si>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</si>
  <si>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</si>
  <si>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</si>
  <si>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</si>
  <si>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</si>
  <si>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</si>
  <si>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</si>
  <si>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</si>
  <si>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</si>
  <si>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</si>
  <si>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</si>
  <si>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</si>
  <si>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</si>
  <si>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</si>
  <si>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</si>
  <si>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</si>
  <si>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</si>
  <si>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</si>
  <si>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</si>
  <si>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</si>
  <si>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</si>
  <si>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</si>
  <si>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</si>
  <si>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</si>
  <si>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</si>
  <si>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</si>
  <si>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</si>
  <si>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</si>
  <si>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</si>
  <si>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</si>
  <si>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</si>
  <si>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</si>
  <si>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</si>
  <si>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</si>
  <si>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</si>
  <si>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</si>
  <si>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</si>
  <si>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</si>
  <si>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</si>
  <si>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</si>
  <si>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</si>
  <si>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</si>
  <si>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</si>
  <si>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</si>
  <si>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</si>
  <si>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</si>
  <si>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</si>
  <si>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</si>
  <si>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</si>
  <si>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</si>
  <si>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</si>
  <si>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</si>
  <si>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</si>
  <si>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</si>
  <si>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</si>
  <si>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</si>
  <si>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</si>
  <si>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</si>
  <si>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</si>
  <si>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</si>
  <si>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</si>
  <si>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</si>
  <si>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</si>
  <si>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</si>
  <si>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</si>
  <si>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</si>
  <si>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</si>
  <si>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</si>
  <si>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</si>
  <si>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</si>
  <si>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</si>
  <si>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</si>
  <si>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</si>
  <si>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</si>
  <si>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</si>
  <si>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</si>
  <si>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</si>
  <si>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</si>
  <si>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</si>
  <si>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</si>
  <si>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</si>
  <si>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</si>
  <si>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</si>
  <si>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</si>
  <si>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</si>
  <si>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</si>
  <si>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</si>
  <si>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</si>
  <si>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</si>
  <si>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</si>
  <si>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</si>
  <si>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</si>
  <si>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</si>
  <si>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</si>
  <si>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</si>
  <si>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</si>
  <si>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</si>
  <si>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</si>
  <si>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</si>
  <si>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</si>
  <si>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</si>
  <si>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</si>
  <si>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</si>
  <si>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</si>
  <si>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</si>
  <si>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</si>
  <si>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</si>
  <si>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</si>
  <si>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</si>
  <si>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</si>
  <si>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</si>
  <si>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</si>
  <si>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</si>
  <si>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</si>
  <si>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</si>
  <si>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</si>
  <si>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</si>
  <si>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</si>
  <si>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</si>
  <si>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</si>
  <si>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</si>
  <si>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</si>
  <si>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</si>
  <si>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</si>
  <si>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</si>
  <si>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</si>
  <si>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</si>
  <si>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</si>
  <si>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</si>
  <si>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</si>
  <si>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</si>
  <si>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</si>
  <si>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</si>
  <si>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</si>
  <si>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</si>
  <si>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</si>
  <si>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</si>
  <si>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</si>
  <si>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</si>
  <si>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</si>
  <si>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</si>
  <si>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</si>
  <si>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</si>
  <si>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</si>
  <si>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</si>
  <si>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</si>
  <si>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</si>
  <si>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</si>
  <si>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</si>
  <si>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</si>
  <si>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</si>
  <si>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</si>
  <si>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</si>
  <si>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</si>
  <si>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</si>
  <si>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</si>
  <si>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</si>
  <si>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</si>
  <si>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</si>
  <si>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</si>
  <si>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</si>
  <si>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</si>
  <si>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</si>
  <si>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</si>
  <si>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</si>
  <si>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</si>
  <si>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</si>
  <si>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</si>
  <si>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</si>
  <si>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</si>
  <si>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</si>
  <si>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</si>
  <si>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</si>
  <si>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</si>
  <si>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</si>
  <si>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</si>
  <si>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</si>
  <si>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</si>
  <si>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</si>
  <si>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</si>
  <si>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</si>
  <si>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</si>
  <si>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</si>
  <si>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</si>
  <si>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</si>
  <si>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</si>
  <si>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</si>
  <si>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</si>
  <si>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</si>
  <si>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</si>
  <si>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</si>
  <si>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</si>
  <si>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</si>
  <si>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</si>
  <si>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</si>
  <si>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</si>
  <si>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</si>
  <si>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</si>
  <si>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</si>
  <si>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</si>
  <si>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</si>
  <si>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</si>
  <si>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</si>
  <si>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</si>
  <si>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</si>
  <si>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</si>
  <si>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</si>
  <si>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</si>
  <si>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</si>
  <si>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</si>
  <si>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</si>
  <si>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</si>
  <si>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</si>
  <si>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</si>
  <si>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</si>
  <si>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</si>
  <si>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</si>
  <si>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</si>
  <si>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</si>
  <si>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</si>
  <si>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</si>
  <si>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</si>
  <si>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</si>
  <si>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</si>
  <si>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</si>
  <si>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</si>
  <si>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</si>
  <si>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</si>
  <si>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</si>
  <si>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</si>
  <si>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</si>
  <si>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</si>
  <si>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</si>
  <si>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</si>
  <si>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</si>
  <si>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</si>
  <si>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</si>
  <si>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</si>
  <si>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</si>
  <si>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</si>
  <si>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</si>
  <si>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</si>
  <si>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</si>
  <si>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</si>
  <si>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</si>
  <si>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</si>
  <si>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</si>
  <si>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</si>
  <si>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</si>
  <si>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</si>
  <si>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</si>
  <si>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</si>
  <si>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</si>
  <si>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</si>
  <si>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</si>
  <si>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</si>
  <si>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</si>
  <si>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</si>
  <si>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</si>
  <si>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</si>
  <si>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</si>
  <si>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</si>
  <si>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</si>
  <si>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</si>
  <si>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</si>
  <si>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</si>
  <si>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</si>
  <si>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</si>
  <si>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</si>
  <si>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</si>
  <si>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</si>
  <si>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</si>
  <si>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</si>
  <si>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</si>
  <si>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</si>
  <si>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</si>
  <si>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</si>
  <si>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</si>
  <si>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</si>
  <si>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</si>
  <si>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</si>
  <si>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</si>
  <si>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</si>
  <si>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</si>
  <si>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</si>
  <si>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</si>
  <si>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</si>
  <si>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</si>
  <si>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</si>
  <si>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</si>
  <si>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</si>
  <si>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</si>
  <si>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</si>
  <si>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</si>
  <si>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</si>
  <si>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</si>
  <si>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</si>
  <si>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</si>
  <si>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</si>
  <si>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</si>
  <si>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</si>
  <si>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</si>
  <si>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</si>
  <si>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</si>
  <si>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</si>
  <si>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</si>
  <si>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</si>
  <si>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</si>
  <si>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</si>
  <si>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</si>
  <si>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</si>
  <si>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</si>
  <si>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</si>
  <si>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</si>
  <si>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</si>
  <si>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</si>
  <si>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</si>
  <si>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</si>
  <si>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</si>
  <si>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</si>
  <si>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</si>
  <si>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</si>
  <si>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</si>
  <si>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</si>
  <si>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</si>
  <si>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</si>
  <si>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</si>
  <si>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</si>
  <si>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</si>
  <si>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</si>
  <si>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</si>
  <si>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</si>
  <si>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</si>
  <si>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</si>
  <si>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</si>
  <si>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</si>
  <si>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</si>
  <si>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</si>
  <si>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</si>
  <si>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</si>
  <si>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</si>
  <si>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</si>
  <si>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</si>
  <si>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</si>
  <si>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</si>
  <si>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</si>
  <si>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</si>
  <si>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</si>
  <si>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</si>
  <si>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</si>
  <si>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</si>
  <si>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</si>
  <si>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</si>
  <si>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</si>
  <si>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</si>
  <si>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</si>
  <si>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</si>
  <si>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</si>
  <si>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</si>
  <si>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</si>
  <si>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</si>
  <si>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</si>
  <si>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</si>
  <si>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</si>
  <si>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</si>
  <si>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</si>
  <si>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</si>
  <si>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</si>
  <si>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</si>
  <si>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</si>
  <si>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</si>
  <si>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</si>
  <si>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</si>
  <si>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</si>
  <si>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</si>
  <si>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</si>
  <si>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</si>
  <si>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</si>
  <si>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</si>
  <si>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</si>
  <si>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</si>
  <si>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</si>
  <si>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</si>
  <si>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</si>
  <si>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</si>
  <si>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</si>
  <si>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</si>
  <si>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</si>
  <si>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</si>
  <si>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</si>
  <si>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</si>
  <si>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</si>
  <si>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</si>
  <si>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</si>
  <si>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</si>
  <si>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</si>
  <si>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</si>
  <si>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</si>
  <si>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</si>
  <si>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</si>
  <si>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</si>
  <si>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</si>
  <si>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</si>
  <si>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</si>
  <si>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</si>
  <si>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</si>
  <si>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</si>
  <si>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</si>
  <si>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</si>
  <si>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</si>
  <si>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</si>
  <si>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</si>
  <si>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</si>
  <si>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</si>
  <si>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</si>
  <si>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</si>
  <si>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</si>
  <si>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</si>
  <si>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</si>
  <si>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</si>
  <si>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</si>
  <si>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</si>
  <si>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</si>
  <si>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</si>
  <si>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</si>
  <si>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</si>
  <si>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</si>
  <si>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</si>
  <si>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</si>
  <si>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</si>
  <si>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</si>
  <si>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</si>
  <si>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</si>
  <si>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</si>
  <si>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</si>
  <si>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</si>
  <si>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</si>
  <si>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</si>
  <si>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</si>
  <si>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</si>
  <si>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</si>
  <si>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</si>
  <si>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</si>
  <si>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</si>
  <si>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</si>
  <si>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</si>
  <si>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</si>
  <si>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</si>
  <si>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</si>
  <si>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</si>
  <si>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</si>
  <si>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</si>
  <si>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</si>
  <si>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</si>
  <si>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</si>
  <si>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</si>
  <si>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</si>
  <si>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</si>
  <si>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</si>
  <si>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</si>
  <si>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</si>
  <si>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</si>
  <si>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</si>
  <si>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</si>
  <si>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</si>
  <si>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</si>
  <si>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</si>
  <si>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</si>
  <si>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</si>
  <si>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</si>
  <si>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</si>
  <si>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</si>
  <si>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</si>
  <si>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</si>
  <si>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</si>
  <si>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</si>
  <si>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</si>
  <si>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</si>
  <si>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</si>
  <si>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</si>
  <si>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</si>
  <si>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</si>
  <si>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</si>
  <si>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</si>
  <si>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</si>
  <si>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</si>
  <si>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</si>
  <si>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</si>
  <si>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</si>
  <si>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</si>
  <si>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</si>
  <si>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</si>
  <si>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</si>
  <si>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</si>
  <si>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</si>
  <si>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</si>
  <si>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</si>
  <si>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</si>
  <si>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</si>
  <si>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</si>
  <si>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</si>
  <si>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</si>
  <si>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</si>
  <si>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</si>
  <si>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</si>
  <si>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</si>
  <si>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</si>
  <si>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</si>
  <si>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</si>
  <si>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</si>
  <si>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</si>
  <si>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</si>
  <si>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</si>
  <si>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</si>
  <si>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</si>
  <si>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</si>
  <si>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</si>
  <si>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</si>
  <si>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</si>
  <si>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</si>
  <si>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</si>
  <si>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</si>
  <si>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</si>
  <si>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</si>
  <si>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</si>
  <si>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</si>
  <si>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</si>
  <si>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</si>
  <si>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</si>
  <si>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</si>
  <si>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</si>
  <si>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</si>
  <si>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</si>
  <si>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</si>
  <si>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</si>
  <si>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</si>
  <si>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</si>
  <si>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</si>
  <si>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</si>
  <si>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</si>
  <si>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</si>
  <si>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</si>
  <si>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</si>
  <si>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</si>
  <si>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</si>
  <si>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</si>
  <si>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</si>
  <si>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</si>
  <si>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</si>
  <si>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</si>
  <si>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</si>
  <si>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</si>
  <si>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</si>
  <si>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</si>
  <si>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</si>
  <si>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</si>
  <si>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</si>
  <si>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</si>
  <si>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</si>
  <si>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</si>
  <si>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</si>
  <si>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</si>
  <si>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</si>
  <si>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</si>
  <si>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</si>
  <si>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</si>
  <si>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</si>
  <si>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</si>
  <si>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</si>
  <si>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</si>
  <si>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</si>
  <si>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</si>
  <si>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</si>
  <si>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</si>
  <si>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</si>
  <si>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</si>
  <si>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</si>
  <si>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</si>
  <si>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</si>
  <si>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</si>
  <si>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</si>
  <si>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</si>
  <si>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</si>
  <si>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</si>
  <si>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</si>
  <si>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</si>
  <si>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</si>
  <si>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</si>
  <si>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</si>
  <si>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</si>
  <si>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</si>
  <si>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</si>
  <si>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</si>
  <si>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</si>
  <si>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</si>
  <si>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</si>
  <si>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</si>
  <si>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</si>
  <si>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</si>
  <si>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</si>
  <si>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</si>
  <si>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</si>
  <si>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</si>
  <si>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</si>
  <si>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</si>
  <si>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</si>
  <si>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</si>
  <si>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</si>
  <si>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</si>
  <si>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</si>
  <si>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</si>
  <si>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</si>
  <si>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</si>
  <si>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</si>
  <si>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</si>
  <si>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</si>
  <si>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</si>
  <si>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</si>
  <si>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</si>
  <si>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</si>
  <si>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</si>
  <si>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</si>
  <si>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</si>
  <si>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</si>
  <si>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</si>
  <si>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</si>
  <si>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</si>
  <si>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</si>
  <si>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</si>
  <si>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</si>
  <si>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</si>
  <si>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</si>
  <si>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</si>
  <si>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</si>
  <si>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</si>
  <si>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</si>
  <si>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</si>
  <si>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</si>
  <si>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</si>
  <si>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</si>
  <si>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</si>
  <si>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</si>
  <si>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</si>
  <si>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</si>
  <si>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</si>
  <si>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</si>
  <si>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</si>
  <si>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</si>
  <si>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</si>
  <si>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</si>
  <si>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</si>
  <si>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</si>
  <si>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</si>
  <si>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</si>
  <si>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</si>
  <si>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</si>
  <si>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</si>
  <si>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</si>
  <si>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</si>
  <si>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</si>
  <si>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</si>
  <si>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</si>
  <si>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</si>
  <si>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</si>
  <si>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</si>
  <si>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</si>
  <si>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</si>
  <si>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</si>
  <si>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</si>
  <si>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</si>
  <si>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</si>
  <si>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</si>
  <si>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</si>
  <si>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</si>
  <si>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</si>
  <si>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</si>
  <si>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</si>
  <si>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</si>
  <si>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</si>
  <si>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</si>
  <si>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</si>
  <si>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</si>
  <si>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</si>
  <si>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</si>
  <si>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</si>
  <si>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</si>
  <si>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</si>
  <si>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</si>
  <si>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</si>
  <si>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</si>
  <si>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</si>
  <si>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</si>
  <si>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</si>
  <si>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</si>
  <si>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</si>
  <si>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</si>
  <si>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</si>
  <si>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</si>
  <si>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</si>
  <si>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</si>
  <si>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</si>
  <si>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</si>
  <si>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</si>
  <si>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</si>
  <si>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</si>
  <si>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</si>
  <si>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</si>
  <si>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</si>
  <si>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</si>
  <si>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</si>
  <si>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</si>
  <si>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</si>
  <si>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</si>
  <si>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</si>
  <si>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</si>
  <si>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</si>
  <si>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</si>
  <si>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</si>
  <si>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</si>
  <si>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</si>
  <si>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</si>
  <si>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</si>
  <si>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</si>
  <si>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</si>
  <si>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</si>
  <si>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</si>
  <si>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</si>
  <si>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</si>
  <si>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</si>
  <si>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</si>
  <si>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</si>
  <si>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</si>
  <si>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</si>
  <si>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</si>
  <si>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</si>
  <si>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</si>
  <si>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</si>
  <si>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</si>
  <si>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</si>
  <si>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</si>
  <si>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</si>
  <si>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</si>
  <si>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</si>
  <si>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</si>
  <si>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</si>
  <si>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</si>
  <si>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</si>
  <si>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</si>
  <si>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</si>
  <si>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</si>
  <si>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</si>
  <si>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</si>
  <si>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</si>
  <si>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</si>
  <si>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</si>
  <si>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</si>
  <si>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</si>
  <si>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</si>
  <si>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</si>
  <si>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</si>
  <si>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</si>
  <si>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</si>
  <si>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</si>
  <si>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</si>
  <si>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</si>
  <si>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</si>
  <si>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</si>
  <si>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</si>
  <si>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</si>
  <si>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</si>
  <si>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</si>
  <si>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</si>
  <si>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</si>
  <si>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</si>
  <si>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</si>
  <si>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</si>
  <si>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</si>
  <si>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</si>
  <si>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</si>
  <si>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</si>
  <si>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</si>
  <si>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</si>
  <si>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</si>
  <si>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</si>
  <si>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</si>
  <si>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</si>
  <si>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</si>
  <si>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</si>
  <si>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</si>
  <si>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</si>
  <si>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</si>
  <si>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</si>
  <si>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</si>
  <si>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</si>
  <si>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</si>
  <si>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</si>
  <si>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</si>
  <si>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</si>
  <si>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</si>
  <si>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</si>
  <si>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</si>
  <si>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</si>
  <si>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</si>
  <si>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</si>
  <si>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</si>
  <si>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</si>
  <si>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</si>
  <si>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</si>
  <si>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</si>
  <si>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</si>
  <si>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</si>
  <si>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</si>
  <si>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</si>
  <si>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</si>
  <si>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</si>
  <si>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</si>
  <si>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</si>
  <si>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</si>
  <si>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</si>
  <si>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</si>
  <si>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</si>
  <si>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</si>
  <si>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</si>
  <si>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</si>
  <si>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</si>
  <si>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</si>
  <si>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</si>
  <si>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</si>
  <si>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</si>
  <si>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</si>
  <si>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</si>
  <si>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</si>
  <si>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</si>
  <si>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</si>
  <si>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</si>
  <si>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</si>
  <si>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</si>
  <si>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</si>
  <si>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</si>
  <si>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</si>
  <si>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</si>
  <si>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</si>
  <si>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</si>
  <si>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</si>
  <si>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</si>
  <si>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</si>
  <si>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</si>
  <si>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</si>
  <si>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</si>
  <si>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</si>
  <si>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</si>
  <si>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</si>
  <si>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</si>
  <si>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</si>
  <si>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</si>
  <si>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</si>
  <si>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</si>
  <si>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</si>
  <si>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</si>
  <si>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</si>
  <si>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</si>
  <si>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</si>
  <si>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</si>
  <si>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</si>
  <si>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</si>
  <si>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</si>
  <si>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</si>
  <si>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</si>
  <si>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</si>
  <si>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</si>
  <si>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</si>
  <si>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</si>
  <si>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</si>
  <si>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</si>
  <si>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</si>
  <si>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</si>
  <si>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</si>
  <si>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</si>
  <si>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</si>
  <si>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</si>
  <si>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</si>
  <si>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</si>
  <si>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</si>
  <si>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</si>
  <si>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</si>
  <si>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</si>
  <si>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</si>
  <si>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</si>
  <si>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</si>
  <si>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</si>
  <si>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</si>
  <si>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</si>
  <si>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</si>
  <si>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</si>
  <si>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</si>
  <si>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</si>
  <si>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</si>
  <si>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</si>
  <si>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</si>
  <si>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</si>
  <si>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</si>
  <si>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</si>
  <si>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</si>
  <si>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</si>
  <si>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</si>
  <si>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</si>
  <si>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</si>
  <si>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</si>
  <si>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</si>
  <si>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</si>
  <si>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</si>
  <si>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</si>
  <si>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</si>
  <si>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</si>
  <si>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</si>
  <si>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</si>
  <si>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</si>
  <si>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</si>
  <si>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</si>
  <si>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</si>
  <si>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</si>
  <si>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</si>
  <si>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</si>
  <si>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</si>
  <si>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</si>
  <si>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</si>
  <si>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</si>
  <si>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</si>
  <si>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</si>
  <si>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</si>
  <si>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</si>
  <si>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</si>
  <si>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</si>
  <si>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</si>
  <si>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</si>
  <si>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</si>
  <si>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</si>
  <si>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</si>
  <si>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</si>
  <si>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</si>
  <si>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</si>
  <si>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</si>
  <si>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</si>
  <si>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</si>
  <si>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</si>
  <si>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</si>
  <si>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</si>
  <si>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</si>
  <si>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</si>
  <si>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</si>
  <si>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</si>
  <si>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</si>
  <si>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</si>
  <si>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</si>
  <si>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</si>
  <si>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</si>
  <si>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</si>
  <si>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</si>
  <si>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</si>
  <si>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</si>
  <si>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</si>
  <si>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</si>
  <si>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</si>
  <si>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</si>
  <si>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</si>
  <si>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</si>
  <si>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</si>
  <si>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</si>
  <si>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</si>
  <si>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</si>
  <si>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</si>
  <si>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</si>
  <si>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</si>
  <si>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</si>
  <si>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</si>
  <si>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</si>
  <si>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</si>
  <si>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</si>
  <si>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</si>
  <si>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</si>
  <si>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</si>
  <si>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</si>
  <si>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</si>
  <si>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</si>
  <si>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</si>
  <si>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</si>
  <si>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</si>
  <si>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</si>
  <si>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</si>
  <si>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</si>
  <si>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</si>
  <si>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</si>
  <si>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</si>
  <si>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</si>
  <si>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</si>
  <si>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</si>
  <si>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</si>
  <si>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</si>
  <si>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</si>
  <si>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</si>
  <si>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</si>
  <si>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</si>
  <si>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</si>
  <si>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</si>
  <si>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</si>
  <si>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</si>
  <si>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</si>
  <si>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</si>
  <si>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</si>
  <si>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</si>
  <si>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</si>
  <si>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</si>
  <si>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</si>
  <si>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</si>
  <si>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</si>
  <si>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</si>
  <si>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</si>
  <si>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</si>
  <si>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</si>
  <si>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</si>
  <si>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</si>
  <si>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</si>
  <si>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</si>
  <si>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</si>
  <si>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</si>
  <si>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</si>
  <si>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</si>
  <si>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</si>
  <si>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</si>
  <si>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</si>
  <si>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</si>
  <si>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</si>
  <si>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</si>
  <si>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</si>
  <si>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</si>
  <si>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</si>
  <si>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</si>
  <si>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</si>
  <si>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</si>
  <si>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</si>
  <si>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</si>
  <si>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</si>
  <si>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</si>
  <si>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</si>
  <si>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</si>
  <si>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</si>
  <si>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</si>
  <si>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</si>
  <si>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</si>
  <si>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</si>
  <si>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</si>
  <si>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</si>
  <si>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</si>
  <si>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</si>
  <si>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</si>
  <si>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</si>
  <si>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</si>
  <si>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</si>
  <si>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</si>
  <si>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</si>
  <si>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</si>
  <si>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</si>
  <si>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</si>
  <si>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</si>
  <si>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</si>
  <si>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</si>
  <si>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</si>
  <si>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</si>
  <si>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</si>
  <si>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</si>
  <si>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</si>
  <si>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</si>
  <si>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</si>
  <si>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</si>
  <si>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</si>
  <si>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</si>
  <si>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</si>
  <si>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</si>
  <si>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</si>
  <si>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</si>
  <si>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</si>
  <si>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</si>
  <si>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</si>
  <si>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</si>
  <si>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</si>
  <si>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</si>
  <si>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</si>
  <si>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</si>
  <si>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</si>
  <si>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</si>
  <si>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</si>
  <si>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</si>
  <si>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</si>
  <si>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</si>
  <si>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</si>
  <si>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</si>
  <si>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</si>
  <si>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</si>
  <si>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</si>
  <si>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</si>
  <si>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</si>
  <si>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</si>
  <si>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</si>
  <si>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</si>
  <si>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</si>
  <si>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</si>
  <si>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</si>
  <si>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</si>
  <si>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</si>
  <si>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</si>
  <si>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</si>
  <si>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</si>
  <si>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</si>
  <si>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</si>
  <si>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</si>
  <si>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</si>
  <si>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</si>
  <si>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</si>
  <si>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</si>
  <si>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</si>
  <si>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</si>
  <si>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</si>
  <si>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</si>
  <si>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</si>
  <si>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</si>
  <si>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</si>
  <si>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</si>
  <si>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</si>
  <si>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</si>
  <si>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</si>
  <si>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</si>
  <si>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</si>
  <si>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</si>
  <si>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</si>
  <si>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</si>
  <si>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</si>
  <si>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</si>
  <si>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</si>
  <si>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</si>
  <si>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</si>
  <si>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</si>
  <si>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</si>
  <si>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</si>
  <si>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</si>
  <si>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</si>
  <si>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</si>
  <si>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</si>
  <si>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</si>
  <si>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</si>
  <si>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</si>
  <si>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</si>
  <si>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</si>
  <si>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</si>
  <si>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</si>
  <si>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</si>
  <si>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</si>
  <si>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</si>
  <si>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</si>
  <si>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</si>
  <si>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</si>
  <si>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</si>
  <si>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</si>
  <si>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</si>
  <si>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</si>
  <si>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</si>
  <si>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</si>
  <si>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</si>
  <si>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</si>
  <si>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</si>
  <si>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</si>
  <si>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</si>
  <si>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</si>
  <si>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</si>
  <si>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</si>
  <si>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</si>
  <si>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</si>
  <si>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</si>
  <si>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</si>
  <si>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</si>
  <si>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</si>
  <si>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</si>
  <si>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</si>
  <si>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</si>
  <si>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</si>
  <si>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</si>
  <si>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</si>
  <si>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</si>
  <si>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</si>
  <si>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</si>
  <si>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</si>
  <si>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</si>
  <si>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</si>
  <si>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</si>
  <si>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</si>
  <si>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</si>
  <si>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</si>
  <si>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</si>
  <si>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</si>
  <si>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</si>
  <si>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</si>
  <si>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</si>
  <si>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</si>
  <si>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</si>
  <si>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</si>
  <si>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</si>
  <si>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</si>
  <si>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</si>
  <si>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</si>
  <si>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</si>
  <si>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</si>
  <si>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</si>
  <si>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</si>
  <si>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</si>
  <si>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</si>
  <si>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</si>
  <si>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</si>
  <si>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</si>
  <si>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</si>
  <si>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</si>
  <si>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</si>
  <si>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</si>
  <si>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</si>
  <si>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</si>
  <si>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</si>
  <si>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</si>
  <si>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</si>
  <si>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</si>
  <si>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</si>
  <si>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</si>
  <si>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</si>
  <si>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</si>
  <si>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</si>
  <si>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</si>
  <si>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</si>
  <si>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</si>
  <si>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</si>
  <si>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</si>
  <si>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</si>
  <si>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</si>
  <si>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</si>
  <si>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</si>
  <si>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</si>
  <si>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</si>
  <si>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</si>
  <si>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</si>
  <si>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</si>
  <si>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</si>
  <si>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</si>
  <si>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</si>
  <si>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</si>
  <si>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</si>
  <si>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</si>
  <si>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</si>
  <si>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</si>
  <si>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</si>
  <si>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</si>
  <si>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</si>
  <si>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</si>
  <si>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</si>
  <si>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</si>
  <si>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</si>
  <si>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</si>
  <si>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</si>
  <si>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</si>
  <si>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</si>
  <si>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</si>
  <si>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</si>
  <si>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</si>
  <si>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</si>
  <si>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</si>
  <si>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</si>
  <si>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</si>
  <si>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</si>
  <si>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</si>
  <si>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</si>
  <si>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</si>
  <si>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</si>
  <si>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</si>
  <si>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</si>
  <si>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</si>
  <si>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</si>
  <si>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</si>
  <si>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</si>
  <si>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</si>
  <si>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</si>
  <si>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</si>
  <si>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</si>
  <si>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</si>
  <si>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</si>
  <si>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</si>
  <si>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</si>
  <si>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</si>
  <si>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</si>
  <si>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</si>
  <si>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</si>
  <si>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</si>
  <si>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</si>
  <si>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</si>
  <si>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</si>
  <si>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</si>
  <si>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</si>
  <si>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</si>
  <si>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</si>
  <si>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</si>
  <si>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</si>
  <si>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</si>
  <si>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</si>
  <si>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</si>
  <si>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</si>
  <si>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</si>
  <si>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</si>
  <si>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</si>
  <si>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</si>
  <si>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</si>
  <si>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</si>
  <si>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</si>
  <si>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</si>
  <si>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</si>
  <si>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</si>
  <si>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</si>
  <si>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</si>
  <si>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</si>
  <si>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</si>
  <si>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</si>
  <si>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</si>
  <si>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</si>
  <si>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</si>
  <si>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</si>
  <si>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</si>
  <si>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</si>
  <si>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</si>
  <si>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</si>
  <si>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</si>
  <si>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</si>
  <si>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</si>
  <si>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</si>
  <si>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</si>
  <si>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</si>
  <si>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</si>
  <si>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</si>
  <si>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</si>
  <si>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</si>
  <si>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</si>
  <si>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</si>
  <si>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</si>
  <si>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</si>
  <si>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</si>
  <si>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</si>
  <si>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</si>
  <si>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</si>
  <si>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</si>
  <si>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</si>
  <si>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</si>
  <si>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</si>
  <si>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</si>
  <si>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</si>
  <si>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</si>
  <si>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</si>
  <si>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</si>
  <si>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</si>
  <si>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</si>
  <si>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</si>
  <si>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</si>
  <si>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</si>
  <si>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</si>
  <si>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</si>
  <si>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</si>
  <si>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</si>
  <si>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</si>
  <si>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</si>
  <si>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</si>
  <si>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</si>
  <si>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</si>
  <si>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</si>
  <si>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</si>
  <si>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</si>
  <si>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</si>
  <si>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</si>
  <si>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</si>
  <si>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</si>
  <si>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</si>
  <si>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</si>
  <si>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</si>
  <si>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</si>
  <si>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</si>
  <si>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</si>
  <si>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</si>
  <si>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</si>
  <si>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</si>
  <si>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</si>
  <si>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</si>
  <si>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</si>
  <si>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</si>
  <si>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</si>
  <si>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</si>
  <si>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</si>
  <si>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</si>
  <si>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</si>
  <si>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</si>
  <si>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</si>
  <si>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</si>
  <si>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</si>
  <si>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</si>
  <si>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</si>
  <si>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</si>
  <si>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</si>
  <si>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</si>
  <si>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</si>
  <si>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</si>
  <si>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</si>
  <si>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</si>
  <si>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</si>
  <si>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</si>
  <si>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</si>
  <si>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</si>
  <si>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</si>
  <si>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</si>
  <si>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</si>
  <si>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</si>
  <si>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</si>
  <si>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</si>
  <si>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</si>
  <si>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</si>
  <si>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</si>
  <si>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</si>
  <si>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</si>
  <si>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</si>
  <si>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</si>
  <si>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</si>
  <si>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</si>
  <si>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</si>
  <si>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</si>
  <si>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</si>
  <si>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</si>
  <si>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</si>
  <si>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</si>
  <si>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</si>
  <si>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</si>
  <si>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</si>
  <si>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</si>
  <si>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</si>
  <si>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</si>
  <si>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</si>
  <si>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</si>
  <si>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</si>
  <si>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</si>
  <si>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</si>
  <si>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</si>
  <si>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</si>
  <si>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</si>
  <si>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</si>
  <si>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</si>
  <si>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</si>
  <si>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</si>
  <si>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</si>
  <si>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</si>
  <si>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</si>
  <si>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</si>
  <si>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</si>
  <si>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</si>
  <si>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</si>
  <si>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</si>
  <si>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</si>
  <si>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</si>
  <si>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</si>
  <si>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</si>
  <si>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</si>
  <si>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</si>
  <si>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</si>
  <si>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</si>
  <si>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</si>
  <si>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</si>
  <si>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</si>
  <si>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</si>
  <si>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</si>
  <si>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</si>
  <si>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</si>
  <si>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</si>
  <si>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</si>
  <si>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</si>
  <si>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</si>
  <si>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</si>
  <si>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</si>
  <si>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</si>
  <si>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</si>
  <si>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</si>
  <si>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</si>
  <si>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</si>
  <si>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</si>
  <si>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</si>
  <si>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</si>
  <si>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</si>
  <si>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</si>
  <si>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</si>
  <si>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</si>
  <si>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</si>
  <si>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</si>
  <si>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</si>
  <si>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</si>
  <si>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</si>
  <si>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</si>
  <si>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</si>
  <si>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</si>
  <si>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</si>
  <si>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</si>
  <si>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</si>
  <si>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</si>
  <si>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</si>
  <si>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</si>
  <si>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</si>
  <si>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</si>
  <si>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</si>
  <si>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</si>
  <si>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</si>
  <si>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</si>
  <si>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</si>
  <si>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</si>
  <si>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</si>
  <si>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</si>
  <si>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</si>
  <si>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</si>
  <si>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</si>
  <si>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</si>
  <si>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</si>
  <si>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</si>
  <si>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</si>
  <si>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</si>
  <si>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</si>
  <si>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</si>
  <si>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</si>
  <si>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</si>
  <si>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</si>
  <si>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</si>
  <si>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</si>
  <si>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</si>
  <si>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</si>
  <si>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</si>
  <si>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</si>
  <si>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</si>
  <si>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</si>
  <si>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</si>
  <si>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</si>
  <si>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</si>
  <si>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</si>
  <si>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</si>
  <si>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</si>
  <si>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</si>
  <si>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</si>
  <si>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</si>
  <si>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</si>
  <si>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</si>
  <si>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</si>
  <si>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</si>
  <si>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</si>
  <si>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</si>
  <si>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</si>
  <si>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</si>
  <si>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</si>
  <si>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</si>
  <si>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</si>
  <si>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</si>
  <si>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</si>
  <si>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</si>
  <si>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</si>
  <si>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</si>
  <si>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</si>
  <si>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</si>
  <si>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</si>
  <si>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</si>
  <si>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</si>
  <si>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</si>
  <si>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</si>
  <si>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</si>
  <si>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</si>
  <si>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</si>
  <si>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</si>
  <si>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</si>
  <si>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</si>
  <si>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</si>
  <si>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</si>
  <si>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</si>
  <si>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</si>
  <si>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</si>
  <si>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</si>
  <si>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</si>
  <si>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</si>
  <si>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</si>
  <si>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</si>
  <si>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</si>
  <si>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</si>
  <si>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</si>
  <si>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</si>
  <si>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</si>
  <si>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</si>
  <si>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</si>
  <si>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</si>
  <si>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</si>
  <si>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</si>
  <si>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</si>
  <si>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</si>
  <si>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</si>
  <si>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</si>
  <si>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</si>
  <si>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</si>
  <si>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</si>
  <si>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</si>
  <si>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</si>
  <si>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</si>
  <si>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</si>
  <si>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</si>
  <si>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</si>
  <si>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</si>
  <si>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</si>
  <si>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</si>
  <si>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</si>
  <si>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</si>
  <si>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</si>
  <si>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</si>
  <si>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</si>
  <si>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</si>
  <si>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</si>
  <si>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</si>
  <si>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</si>
  <si>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</si>
  <si>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</si>
  <si>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</si>
  <si>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</si>
  <si>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</si>
  <si>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</si>
  <si>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</si>
  <si>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</si>
  <si>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</si>
  <si>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</si>
  <si>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</si>
  <si>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</si>
  <si>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</si>
  <si>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</si>
  <si>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</si>
  <si>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</si>
  <si>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</si>
  <si>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</si>
  <si>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</si>
  <si>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</si>
  <si>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</si>
  <si>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</si>
  <si>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</si>
  <si>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</si>
  <si>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</si>
  <si>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</si>
  <si>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</si>
  <si>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</si>
  <si>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</si>
  <si>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</si>
  <si>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</si>
  <si>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</si>
  <si>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</si>
  <si>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</si>
  <si>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</si>
  <si>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</si>
  <si>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</si>
  <si>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</si>
  <si>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</si>
  <si>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</si>
  <si>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</si>
  <si>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</si>
  <si>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</si>
  <si>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</si>
  <si>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</si>
  <si>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</si>
  <si>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</si>
  <si>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</si>
  <si>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</si>
  <si>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</si>
  <si>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</si>
  <si>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</si>
  <si>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</si>
  <si>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</si>
  <si>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</si>
  <si>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</si>
  <si>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</si>
  <si>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</si>
  <si>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</si>
  <si>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</si>
  <si>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</si>
  <si>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</si>
  <si>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</si>
  <si>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</si>
  <si>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</si>
  <si>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</si>
  <si>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</si>
  <si>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</si>
  <si>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</si>
  <si>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</si>
  <si>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</si>
  <si>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</si>
  <si>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</si>
  <si>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</si>
  <si>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</si>
  <si>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</si>
  <si>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</si>
  <si>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</si>
  <si>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</si>
  <si>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</si>
  <si>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</si>
  <si>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</si>
  <si>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</si>
  <si>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</si>
  <si>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</si>
  <si>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</si>
  <si>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</si>
  <si>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</si>
  <si>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</si>
  <si>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</si>
  <si>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</si>
  <si>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</si>
  <si>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</si>
  <si>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</si>
  <si>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</si>
  <si>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</si>
  <si>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</si>
  <si>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</si>
  <si>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</si>
  <si>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</si>
  <si>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</si>
  <si>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</si>
  <si>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</si>
  <si>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</si>
  <si>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</si>
  <si>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</si>
  <si>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</si>
  <si>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</si>
  <si>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</si>
  <si>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</si>
  <si>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</si>
  <si>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</si>
  <si>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</si>
  <si>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</si>
  <si>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</si>
  <si>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</si>
  <si>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</si>
  <si>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</si>
  <si>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</si>
  <si>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</si>
  <si>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</si>
  <si>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</si>
  <si>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</si>
  <si>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</si>
  <si>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</si>
  <si>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</si>
  <si>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</si>
  <si>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</si>
  <si>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</si>
  <si>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</si>
  <si>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</si>
  <si>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</si>
  <si>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</si>
  <si>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</si>
  <si>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</si>
  <si>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</si>
  <si>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</si>
  <si>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</si>
  <si>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</si>
  <si>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</si>
  <si>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</si>
  <si>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</si>
  <si>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</si>
  <si>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</si>
  <si>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</si>
  <si>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</si>
  <si>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</si>
  <si>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</si>
  <si>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</si>
  <si>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</si>
  <si>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</si>
  <si>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</si>
  <si>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</si>
  <si>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</si>
  <si>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</si>
  <si>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</si>
  <si>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</si>
  <si>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</si>
  <si>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</si>
  <si>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</si>
  <si>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</si>
  <si>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</si>
  <si>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</si>
  <si>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</si>
  <si>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</si>
  <si>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</si>
  <si>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</si>
  <si>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</si>
  <si>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</si>
  <si>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</si>
  <si>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</si>
  <si>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</si>
  <si>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</si>
  <si>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</si>
  <si>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</si>
  <si>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</si>
  <si>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</si>
  <si>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</si>
  <si>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</si>
  <si>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</si>
  <si>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</si>
  <si>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</si>
  <si>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</si>
  <si>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</si>
  <si>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</si>
  <si>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</si>
  <si>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</si>
  <si>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</si>
  <si>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</si>
  <si>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</si>
  <si>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</si>
  <si>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</si>
  <si>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</si>
  <si>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</si>
  <si>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</si>
  <si>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</si>
  <si>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</si>
  <si>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</si>
  <si>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</si>
  <si>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</si>
  <si>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</si>
  <si>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</si>
  <si>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</si>
  <si>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</si>
  <si>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</si>
  <si>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</si>
  <si>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</si>
  <si>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</si>
  <si>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</si>
  <si>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</si>
  <si>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</si>
  <si>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</si>
  <si>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</si>
  <si>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</si>
  <si>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</si>
  <si>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</si>
  <si>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</si>
  <si>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</si>
  <si>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</si>
  <si>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</si>
  <si>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</si>
  <si>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</si>
  <si>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</si>
  <si>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</si>
  <si>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</si>
  <si>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</si>
  <si>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</si>
  <si>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</si>
  <si>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</si>
  <si>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</si>
  <si>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</si>
  <si>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</si>
  <si>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</si>
  <si>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</si>
  <si>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</si>
  <si>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</si>
  <si>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</si>
  <si>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</si>
  <si>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</si>
  <si>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</si>
  <si>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</si>
  <si>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</si>
  <si>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</si>
  <si>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</si>
  <si>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</si>
  <si>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</si>
  <si>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</si>
  <si>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</si>
  <si>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</si>
  <si>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</si>
  <si>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</si>
  <si>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</si>
  <si>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</si>
  <si>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</si>
  <si>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</si>
  <si>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</si>
  <si>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</si>
  <si>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</si>
  <si>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</si>
  <si>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</si>
  <si>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</si>
  <si>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</si>
  <si>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</si>
  <si>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</si>
  <si>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</si>
  <si>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</si>
  <si>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</si>
  <si>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</si>
  <si>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</si>
  <si>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</si>
  <si>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</si>
  <si>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</si>
  <si>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</si>
  <si>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</si>
  <si>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</si>
  <si>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</si>
  <si>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</si>
  <si>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</si>
  <si>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</si>
  <si>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</si>
  <si>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</si>
  <si>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</si>
  <si>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</si>
  <si>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</si>
  <si>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</si>
  <si>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</si>
  <si>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</si>
  <si>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</si>
  <si>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</si>
  <si>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</si>
  <si>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</si>
  <si>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</si>
  <si>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</si>
  <si>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</si>
  <si>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</si>
  <si>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</si>
  <si>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</si>
  <si>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</si>
  <si>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</si>
  <si>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</si>
  <si>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</si>
  <si>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</si>
  <si>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</si>
  <si>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</si>
  <si>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</si>
  <si>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</si>
  <si>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</si>
  <si>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</si>
  <si>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</si>
  <si>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</si>
  <si>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</si>
  <si>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</si>
  <si>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</si>
  <si>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</si>
  <si>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</si>
  <si>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</si>
  <si>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</si>
  <si>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</si>
  <si>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</si>
  <si>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</si>
  <si>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</si>
  <si>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</si>
  <si>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</si>
  <si>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</si>
  <si>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</si>
  <si>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</si>
  <si>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</si>
  <si>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</si>
  <si>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</si>
  <si>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</si>
  <si>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</si>
  <si>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</si>
  <si>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</si>
  <si>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</si>
  <si>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</si>
  <si>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</si>
  <si>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</si>
  <si>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</si>
  <si>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</si>
  <si>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</si>
  <si>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</si>
  <si>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</si>
  <si>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</si>
  <si>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</si>
  <si>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</si>
  <si>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</si>
  <si>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</si>
  <si>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</si>
  <si>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</si>
  <si>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</si>
  <si>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</si>
  <si>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</si>
  <si>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</si>
  <si>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</si>
  <si>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</si>
  <si>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</si>
  <si>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</si>
  <si>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</si>
  <si>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</si>
  <si>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</si>
  <si>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</si>
  <si>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</si>
  <si>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</si>
  <si>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</si>
  <si>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</si>
  <si>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</si>
  <si>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</si>
  <si>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</si>
  <si>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</si>
  <si>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</si>
  <si>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</si>
  <si>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</si>
  <si>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</si>
  <si>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</si>
  <si>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</si>
  <si>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</si>
  <si>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</si>
  <si>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</si>
  <si>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</si>
  <si>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</si>
  <si>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</si>
  <si>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</si>
  <si>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</si>
  <si>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</si>
  <si>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</si>
  <si>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</si>
  <si>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</si>
  <si>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</si>
  <si>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</si>
  <si>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</si>
  <si>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</si>
  <si>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</si>
  <si>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</si>
  <si>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</si>
  <si>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</si>
  <si>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</si>
  <si>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</si>
  <si>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</si>
  <si>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</si>
  <si>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</si>
  <si>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</si>
  <si>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</si>
  <si>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</si>
  <si>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</si>
  <si>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</si>
  <si>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</si>
  <si>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</si>
  <si>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</si>
  <si>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</si>
  <si>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</si>
  <si>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</si>
  <si>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</si>
  <si>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</si>
  <si>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</si>
  <si>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</si>
  <si>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</si>
  <si>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</si>
  <si>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</si>
  <si>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</si>
  <si>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</si>
  <si>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</si>
  <si>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</si>
  <si>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</si>
  <si>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</si>
  <si>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</si>
  <si>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</si>
  <si>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</si>
  <si>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</si>
  <si>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</si>
  <si>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</si>
  <si>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</si>
  <si>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</si>
  <si>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</si>
  <si>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</si>
  <si>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</si>
  <si>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</si>
  <si>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</si>
  <si>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</si>
  <si>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</si>
  <si>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</si>
  <si>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</si>
  <si>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</si>
  <si>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</si>
  <si>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</si>
  <si>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</si>
  <si>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</si>
  <si>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</si>
  <si>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</si>
  <si>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</si>
  <si>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</si>
  <si>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</si>
  <si>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</si>
  <si>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</si>
  <si>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</si>
  <si>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</si>
  <si>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</si>
  <si>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</si>
  <si>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</si>
  <si>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</si>
  <si>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</si>
  <si>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</si>
  <si>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</si>
  <si>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</si>
  <si>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</si>
  <si>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</si>
  <si>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</si>
  <si>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</si>
  <si>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</si>
  <si>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</si>
  <si>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</si>
  <si>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</si>
  <si>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</si>
  <si>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</si>
  <si>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</si>
  <si>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</si>
  <si>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</si>
  <si>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</si>
  <si>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</si>
  <si>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</si>
  <si>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</si>
  <si>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</si>
  <si>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</si>
  <si>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</si>
  <si>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</si>
  <si>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</si>
  <si>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</si>
  <si>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</si>
  <si>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</si>
  <si>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</si>
  <si>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</si>
  <si>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</si>
  <si>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</si>
  <si>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</si>
  <si>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</si>
  <si>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</si>
  <si>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</si>
  <si>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</si>
  <si>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</si>
  <si>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</si>
  <si>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</si>
  <si>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</si>
  <si>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</si>
  <si>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</si>
  <si>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</si>
  <si>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</si>
  <si>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</si>
  <si>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</si>
  <si>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</si>
  <si>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</si>
  <si>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</si>
  <si>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</si>
  <si>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</si>
  <si>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</si>
  <si>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</si>
  <si>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</si>
  <si>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</si>
  <si>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</si>
  <si>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</si>
  <si>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</si>
  <si>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</si>
  <si>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</si>
  <si>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</si>
  <si>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</si>
  <si>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</si>
  <si>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</si>
  <si>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</si>
  <si>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</si>
  <si>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</si>
  <si>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</si>
  <si>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</si>
  <si>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</si>
  <si>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</si>
  <si>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</si>
  <si>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</si>
  <si>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</si>
  <si>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</si>
  <si>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</si>
  <si>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</si>
  <si>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</si>
  <si>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</si>
  <si>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</si>
  <si>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</si>
  <si>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</si>
  <si>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</si>
  <si>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</si>
  <si>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</si>
  <si>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</si>
  <si>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</si>
  <si>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</si>
  <si>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</si>
  <si>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</si>
  <si>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</si>
  <si>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</si>
  <si>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</si>
  <si>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</si>
  <si>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</si>
  <si>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</si>
  <si>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</si>
  <si>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</si>
  <si>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</si>
  <si>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</si>
  <si>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</si>
  <si>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</si>
  <si>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</si>
  <si>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</si>
  <si>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</si>
  <si>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</si>
  <si>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</si>
  <si>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</si>
  <si>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</si>
  <si>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</si>
  <si>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</si>
  <si>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</si>
  <si>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</si>
  <si>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</si>
  <si>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</si>
  <si>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</si>
  <si>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</si>
  <si>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</si>
  <si>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</si>
  <si>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</si>
  <si>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</si>
  <si>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</si>
  <si>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</si>
  <si>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</si>
  <si>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</si>
  <si>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</si>
  <si>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</si>
  <si>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</si>
  <si>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</si>
  <si>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</si>
  <si>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</si>
  <si>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</si>
  <si>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</si>
  <si>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</si>
  <si>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</si>
  <si>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</si>
  <si>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</si>
  <si>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</si>
  <si>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</si>
  <si>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</si>
  <si>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</si>
  <si>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</si>
  <si>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</si>
  <si>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</si>
  <si>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</si>
  <si>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</si>
  <si>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</si>
  <si>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</si>
  <si>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</si>
  <si>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</si>
  <si>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</si>
  <si>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</si>
  <si>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</si>
  <si>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</si>
  <si>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</si>
  <si>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</si>
  <si>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</si>
  <si>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</si>
  <si>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</si>
  <si>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</si>
  <si>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</si>
  <si>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</si>
  <si>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</si>
  <si>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</si>
  <si>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</si>
  <si>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</si>
  <si>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</si>
  <si>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</si>
  <si>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</si>
  <si>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</si>
  <si>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</si>
  <si>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</si>
  <si>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</si>
  <si>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</si>
  <si>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</si>
  <si>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</si>
  <si>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</si>
  <si>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</si>
  <si>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</si>
  <si>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</si>
  <si>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</si>
  <si>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</si>
  <si>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</si>
  <si>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</si>
  <si>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</si>
  <si>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</si>
  <si>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</si>
  <si>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</si>
  <si>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</si>
  <si>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</si>
  <si>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</si>
  <si>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</si>
  <si>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</si>
  <si>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</si>
  <si>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</si>
  <si>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</si>
  <si>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</si>
  <si>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</si>
  <si>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</si>
  <si>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</si>
  <si>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</si>
  <si>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</si>
  <si>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</si>
  <si>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</si>
  <si>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</si>
  <si>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</si>
  <si>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</si>
  <si>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</si>
  <si>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</si>
  <si>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</si>
  <si>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</si>
  <si>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</si>
  <si>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</si>
  <si>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</si>
  <si>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</si>
  <si>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</si>
  <si>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</si>
  <si>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</si>
  <si>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</si>
  <si>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</si>
  <si>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</si>
  <si>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</si>
  <si>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</si>
  <si>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</si>
  <si>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</si>
  <si>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</si>
  <si>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</si>
  <si>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</si>
  <si>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</si>
  <si>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</si>
  <si>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</si>
  <si>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</si>
  <si>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</si>
  <si>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</si>
  <si>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</si>
  <si>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</si>
  <si>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</si>
  <si>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</si>
  <si>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</si>
  <si>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</si>
  <si>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</si>
  <si>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</si>
  <si>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</si>
  <si>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</si>
  <si>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</si>
  <si>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</si>
  <si>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</si>
  <si>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</si>
  <si>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</si>
  <si>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</si>
  <si>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</si>
  <si>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</si>
  <si>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</si>
  <si>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</si>
  <si>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</si>
  <si>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</si>
  <si>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</si>
  <si>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</si>
  <si>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</si>
  <si>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</si>
  <si>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</si>
  <si>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</si>
  <si>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</si>
  <si>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</si>
  <si>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</si>
  <si>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</si>
  <si>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</si>
  <si>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</si>
  <si>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</si>
  <si>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</si>
  <si>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</si>
  <si>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</si>
  <si>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</si>
  <si>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</si>
  <si>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</si>
  <si>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</si>
  <si>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</si>
  <si>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</si>
  <si>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</si>
  <si>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</si>
  <si>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</si>
  <si>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</si>
  <si>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</si>
  <si>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</si>
  <si>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</si>
  <si>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</si>
  <si>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</si>
  <si>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</si>
  <si>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</si>
  <si>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</si>
  <si>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</si>
  <si>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</si>
  <si>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</si>
  <si>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</si>
  <si>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</si>
  <si>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</si>
  <si>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</si>
  <si>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</si>
  <si>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</si>
  <si>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</si>
  <si>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</si>
  <si>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</si>
  <si>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</si>
  <si>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</si>
  <si>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</si>
  <si>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</si>
  <si>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</si>
  <si>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</si>
  <si>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</si>
  <si>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</si>
  <si>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</si>
  <si>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</si>
  <si>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</si>
  <si>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</si>
  <si>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</si>
  <si>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</si>
  <si>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</si>
  <si>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</si>
  <si>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</si>
  <si>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</si>
  <si>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</si>
  <si>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</si>
  <si>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</si>
  <si>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</si>
  <si>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</si>
  <si>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</si>
  <si>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</si>
  <si>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</si>
  <si>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</si>
  <si>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</si>
  <si>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</si>
  <si>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</si>
  <si>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</si>
  <si>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</si>
  <si>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</si>
  <si>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</si>
  <si>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</si>
  <si>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</si>
  <si>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</si>
  <si>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</si>
  <si>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</si>
  <si>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</si>
  <si>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</si>
  <si>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</si>
  <si>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</si>
  <si>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</si>
  <si>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</si>
  <si>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</si>
  <si>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</si>
  <si>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</si>
  <si>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</si>
  <si>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</si>
  <si>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</si>
  <si>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</si>
  <si>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</si>
  <si>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</si>
  <si>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</si>
  <si>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</si>
  <si>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</si>
  <si>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</si>
  <si>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</si>
  <si>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</si>
  <si>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</si>
  <si>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</si>
  <si>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</si>
  <si>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</si>
  <si>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</si>
  <si>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</si>
  <si>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</si>
  <si>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</si>
  <si>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</si>
  <si>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</si>
  <si>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</si>
  <si>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</si>
  <si>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</si>
  <si>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</si>
  <si>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</si>
  <si>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</si>
  <si>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</si>
  <si>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</si>
  <si>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</si>
  <si>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</si>
  <si>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</si>
  <si>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</si>
  <si>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</si>
  <si>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</si>
  <si>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</si>
  <si>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</si>
  <si>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</si>
  <si>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</si>
  <si>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</si>
  <si>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</si>
  <si>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</si>
  <si>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</si>
  <si>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</si>
  <si>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</si>
  <si>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</si>
  <si>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</si>
  <si>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</si>
  <si>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</si>
  <si>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</si>
  <si>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</si>
  <si>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</si>
  <si>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</si>
  <si>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</si>
  <si>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</si>
  <si>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</si>
  <si>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</si>
  <si>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</si>
  <si>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</si>
  <si>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</si>
  <si>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</si>
  <si>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</si>
  <si>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</si>
  <si>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</si>
  <si>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</si>
  <si>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</si>
  <si>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</si>
  <si>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</si>
  <si>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</si>
  <si>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</si>
  <si>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</si>
  <si>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</si>
  <si>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</si>
  <si>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</si>
  <si>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</si>
  <si>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</si>
  <si>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</si>
  <si>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</si>
  <si>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</si>
  <si>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</si>
  <si>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</si>
  <si>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</si>
  <si>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</si>
  <si>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</si>
  <si>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</si>
  <si>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</si>
  <si>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</si>
  <si>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</si>
  <si>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</si>
  <si>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</si>
  <si>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</si>
  <si>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</si>
  <si>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</si>
  <si>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</si>
  <si>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</si>
  <si>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</si>
  <si>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</si>
  <si>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</si>
  <si>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</si>
  <si>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</si>
  <si>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</si>
  <si>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</si>
  <si>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</si>
  <si>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</si>
  <si>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</si>
  <si>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</si>
  <si>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</si>
  <si>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</si>
  <si>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</si>
  <si>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</si>
  <si>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</si>
  <si>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</si>
  <si>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</si>
  <si>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</si>
  <si>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</si>
  <si>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</si>
  <si>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</si>
  <si>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</si>
  <si>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</si>
  <si>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</si>
  <si>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</si>
  <si>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</si>
  <si>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</si>
  <si>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</si>
  <si>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</si>
  <si>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</si>
  <si>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</si>
  <si>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</si>
  <si>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</si>
  <si>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</si>
  <si>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</si>
  <si>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</si>
  <si>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</si>
  <si>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</si>
  <si>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</si>
  <si>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</si>
  <si>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</si>
  <si>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</si>
  <si>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</si>
  <si>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</si>
  <si>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</si>
  <si>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</si>
  <si>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</si>
  <si>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</si>
  <si>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</si>
  <si>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</si>
  <si>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</si>
  <si>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</si>
  <si>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</si>
  <si>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</si>
  <si>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</si>
  <si>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</si>
  <si>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</si>
  <si>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</si>
  <si>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</si>
  <si>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</si>
  <si>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</si>
  <si>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</si>
  <si>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</si>
  <si>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</si>
  <si>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</si>
  <si>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</si>
  <si>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</si>
  <si>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</si>
  <si>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</si>
  <si>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</si>
  <si>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</si>
  <si>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</si>
  <si>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</si>
  <si>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</si>
  <si>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</si>
  <si>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</si>
  <si>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</si>
  <si>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</si>
  <si>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</si>
  <si>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</si>
  <si>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</si>
  <si>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</si>
  <si>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</si>
  <si>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</si>
  <si>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</si>
  <si>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</si>
  <si>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</si>
  <si>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</si>
  <si>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</si>
  <si>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</si>
  <si>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</si>
  <si>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</si>
  <si>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</si>
  <si>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</si>
  <si>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</si>
  <si>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</si>
  <si>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</si>
  <si>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</si>
  <si>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</si>
  <si>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</si>
  <si>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</si>
  <si>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</si>
  <si>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</si>
  <si>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</si>
  <si>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</si>
  <si>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</si>
  <si>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</si>
  <si>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</si>
  <si>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</si>
  <si>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</si>
  <si>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</si>
  <si>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</si>
  <si>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</si>
  <si>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</si>
  <si>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</si>
  <si>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</si>
  <si>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</si>
  <si>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</si>
  <si>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</si>
  <si>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</si>
  <si>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</si>
  <si>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</si>
  <si>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</si>
  <si>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</si>
  <si>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</si>
  <si>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</si>
  <si>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</si>
  <si>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</si>
  <si>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</si>
  <si>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</si>
  <si>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</si>
  <si>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</si>
  <si>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</si>
  <si>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</si>
  <si>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</si>
  <si>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</si>
  <si>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</si>
  <si>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</si>
  <si>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</si>
  <si>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</si>
  <si>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</si>
  <si>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</si>
  <si>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</si>
  <si>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</si>
  <si>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</si>
  <si>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</si>
  <si>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</si>
  <si>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</si>
  <si>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</si>
  <si>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</si>
  <si>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</si>
  <si>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</si>
  <si>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</si>
  <si>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</si>
  <si>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</si>
  <si>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</si>
  <si>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</si>
  <si>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</si>
  <si>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</si>
  <si>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</si>
  <si>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</si>
  <si>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</si>
  <si>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</si>
  <si>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</si>
  <si>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</si>
  <si>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</si>
  <si>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</si>
  <si>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</si>
  <si>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</si>
  <si>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</si>
  <si>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</si>
  <si>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</si>
  <si>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</si>
  <si>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</si>
  <si>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</si>
  <si>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</si>
  <si>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</si>
  <si>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</si>
  <si>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</si>
  <si>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</si>
  <si>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</si>
  <si>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</si>
  <si>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</si>
  <si>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</si>
  <si>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</si>
  <si>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</si>
  <si>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</si>
  <si>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</si>
  <si>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</si>
  <si>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</si>
  <si>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</si>
  <si>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</si>
  <si>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</si>
  <si>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</si>
  <si>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</si>
  <si>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</si>
  <si>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</si>
  <si>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</si>
  <si>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</si>
  <si>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</si>
  <si>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</si>
  <si>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</si>
  <si>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</si>
  <si>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</si>
  <si>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</si>
  <si>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</si>
  <si>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</si>
  <si>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</si>
  <si>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</si>
  <si>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</si>
  <si>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</si>
  <si>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</si>
  <si>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</si>
  <si>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</si>
  <si>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</si>
  <si>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</si>
  <si>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</si>
  <si>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</si>
  <si>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</si>
  <si>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</si>
  <si>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</si>
  <si>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</si>
  <si>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</si>
  <si>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</si>
  <si>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</si>
  <si>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</si>
  <si>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</si>
  <si>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</si>
  <si>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</si>
  <si>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</si>
  <si>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</si>
  <si>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</si>
  <si>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</si>
  <si>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</si>
  <si>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</si>
  <si>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</si>
  <si>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</si>
  <si>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</si>
  <si>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</si>
  <si>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</si>
  <si>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</si>
  <si>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</si>
  <si>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</si>
  <si>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</si>
  <si>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</si>
  <si>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</si>
  <si>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</si>
  <si>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</si>
  <si>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</si>
  <si>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</si>
  <si>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</si>
  <si>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</si>
  <si>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</si>
  <si>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</si>
  <si>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</si>
  <si>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</si>
  <si>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</si>
  <si>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</si>
  <si>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</si>
  <si>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</si>
  <si>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</si>
  <si>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</si>
  <si>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</si>
  <si>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</si>
  <si>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</si>
  <si>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</si>
  <si>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</si>
  <si>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</si>
  <si>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</si>
  <si>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</si>
  <si>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</si>
  <si>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</si>
  <si>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</si>
  <si>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</si>
  <si>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</si>
  <si>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</si>
  <si>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</si>
  <si>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</si>
  <si>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</si>
  <si>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</si>
  <si>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</si>
  <si>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</si>
  <si>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</si>
  <si>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</si>
  <si>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</si>
  <si>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</si>
  <si>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</si>
  <si>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</si>
  <si>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</si>
  <si>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</si>
  <si>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</si>
  <si>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</si>
  <si>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</si>
  <si>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</si>
  <si>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</si>
  <si>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</si>
  <si>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</si>
  <si>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</si>
  <si>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</si>
  <si>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</si>
  <si>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</si>
  <si>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</si>
  <si>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</si>
  <si>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</si>
  <si>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</si>
  <si>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</si>
  <si>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</si>
  <si>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</si>
  <si>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</si>
  <si>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</si>
  <si>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</si>
  <si>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</si>
  <si>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</si>
  <si>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</si>
  <si>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</si>
  <si>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</si>
  <si>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</si>
  <si>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</si>
  <si>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</si>
  <si>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</si>
  <si>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</si>
  <si>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</si>
  <si>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</si>
  <si>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</si>
  <si>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</si>
  <si>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</si>
  <si>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</si>
  <si>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</si>
  <si>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</si>
  <si>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</si>
  <si>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</si>
  <si>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</si>
  <si>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</si>
  <si>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</si>
  <si>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</si>
  <si>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</si>
  <si>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</si>
  <si>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</si>
  <si>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</si>
  <si>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</si>
  <si>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</si>
  <si>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</si>
  <si>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</si>
  <si>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</si>
  <si>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</si>
  <si>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</si>
  <si>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</si>
  <si>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</si>
  <si>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</si>
  <si>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</si>
  <si>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</si>
  <si>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</si>
  <si>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</si>
  <si>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</si>
  <si>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</si>
  <si>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</si>
  <si>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</si>
  <si>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</si>
  <si>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</si>
  <si>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</si>
  <si>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</si>
  <si>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</si>
  <si>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</si>
  <si>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</si>
  <si>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</si>
  <si>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</si>
  <si>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</si>
  <si>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</si>
  <si>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</si>
  <si>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</si>
  <si>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</si>
  <si>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</si>
  <si>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</si>
  <si>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</si>
  <si>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</si>
  <si>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</si>
  <si>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</si>
  <si>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</si>
  <si>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</si>
  <si>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</si>
  <si>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</si>
  <si>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</si>
  <si>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</si>
  <si>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</si>
  <si>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</si>
  <si>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</si>
  <si>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</si>
  <si>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</si>
  <si>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</si>
  <si>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</si>
  <si>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</si>
  <si>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</si>
  <si>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</si>
  <si>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</si>
  <si>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</si>
  <si>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</si>
  <si>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</si>
  <si>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</si>
  <si>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</si>
  <si>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</si>
  <si>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</si>
  <si>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</si>
  <si>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</si>
  <si>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</si>
  <si>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</si>
  <si>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</si>
  <si>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</si>
  <si>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</si>
  <si>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</si>
  <si>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</si>
  <si>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</si>
  <si>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</si>
  <si>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</si>
  <si>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</si>
  <si>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</si>
  <si>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</si>
  <si>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</si>
  <si>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</si>
  <si>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</si>
  <si>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</si>
  <si>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</si>
  <si>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</si>
  <si>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</si>
  <si>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</si>
  <si>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</si>
  <si>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</si>
  <si>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</si>
  <si>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</si>
  <si>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</si>
  <si>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</si>
  <si>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</si>
  <si>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</si>
  <si>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</si>
  <si>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</si>
  <si>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</si>
  <si>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</si>
  <si>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</si>
  <si>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</si>
  <si>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</si>
  <si>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</si>
  <si>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</si>
  <si>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</si>
  <si>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</si>
  <si>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</si>
  <si>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</si>
  <si>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</si>
  <si>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</si>
  <si>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</si>
  <si>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</si>
  <si>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</si>
  <si>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</si>
  <si>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</si>
  <si>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</si>
  <si>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</si>
  <si>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</si>
  <si>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</si>
  <si>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</si>
  <si>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</si>
  <si>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</si>
  <si>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</si>
  <si>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</si>
  <si>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</si>
  <si>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</si>
  <si>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</si>
  <si>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</si>
  <si>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</si>
  <si>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</si>
  <si>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</si>
  <si>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</si>
  <si>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</si>
  <si>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</si>
  <si>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</si>
  <si>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</si>
  <si>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</si>
  <si>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</si>
  <si>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</si>
  <si>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</si>
  <si>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</si>
  <si>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</si>
  <si>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</si>
  <si>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</si>
  <si>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</si>
  <si>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</si>
  <si>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</si>
  <si>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</si>
  <si>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</si>
  <si>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</si>
  <si>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</si>
  <si>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</si>
  <si>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</si>
  <si>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</si>
  <si>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</si>
  <si>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</si>
  <si>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</si>
  <si>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</si>
  <si>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</si>
  <si>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</si>
  <si>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</si>
  <si>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</si>
  <si>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</si>
  <si>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</si>
  <si>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</si>
  <si>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</si>
  <si>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</si>
  <si>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</si>
  <si>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</si>
  <si>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</si>
  <si>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</si>
  <si>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</si>
  <si>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</si>
  <si>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</si>
  <si>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</si>
  <si>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</si>
  <si>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</si>
  <si>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</si>
  <si>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</si>
  <si>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</si>
  <si>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</si>
  <si>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</si>
  <si>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</si>
  <si>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</si>
  <si>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</si>
  <si>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</si>
  <si>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</si>
  <si>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</si>
  <si>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</si>
  <si>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</si>
  <si>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</si>
  <si>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</si>
  <si>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</si>
  <si>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</si>
  <si>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</si>
  <si>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</si>
  <si>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</si>
  <si>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</si>
  <si>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</si>
  <si>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</si>
  <si>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</si>
  <si>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</si>
  <si>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</si>
  <si>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</si>
  <si>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</si>
  <si>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</si>
  <si>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</si>
  <si>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</si>
  <si>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</si>
  <si>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</si>
  <si>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</si>
  <si>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</si>
  <si>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</si>
  <si>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</si>
  <si>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</si>
  <si>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</si>
  <si>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</si>
  <si>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</si>
  <si>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</si>
  <si>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</si>
  <si>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</si>
  <si>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</si>
  <si>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</si>
  <si>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</si>
  <si>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</si>
  <si>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</si>
  <si>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</si>
  <si>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</si>
  <si>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</si>
  <si>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</si>
  <si>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</si>
  <si>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</si>
  <si>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</si>
  <si>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</si>
  <si>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</si>
  <si>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</si>
  <si>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</si>
  <si>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</si>
  <si>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</si>
  <si>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</si>
  <si>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</si>
  <si>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</si>
  <si>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</si>
  <si>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</si>
  <si>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</si>
  <si>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</si>
  <si>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</si>
  <si>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</si>
  <si>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</si>
  <si>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</si>
  <si>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</si>
  <si>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</si>
  <si>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</si>
  <si>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</si>
  <si>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</si>
  <si>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</si>
  <si>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</si>
  <si>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</si>
  <si>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</si>
  <si>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</si>
  <si>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</si>
  <si>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</si>
  <si>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</si>
  <si>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</si>
  <si>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</si>
  <si>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</si>
  <si>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</si>
  <si>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</si>
  <si>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</si>
  <si>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</si>
  <si>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</si>
  <si>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</si>
  <si>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</si>
  <si>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</si>
  <si>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</si>
  <si>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</si>
  <si>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</si>
  <si>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</si>
  <si>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</si>
  <si>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</si>
  <si>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</si>
  <si>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</si>
  <si>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</si>
  <si>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</si>
  <si>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</si>
  <si>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</si>
  <si>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</si>
  <si>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</si>
  <si>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</si>
  <si>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</si>
  <si>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</si>
  <si>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</si>
  <si>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</si>
  <si>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</si>
  <si>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</si>
  <si>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</si>
  <si>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</si>
  <si>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</si>
  <si>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</si>
  <si>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</si>
  <si>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</si>
  <si>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</si>
  <si>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</si>
  <si>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</si>
  <si>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</si>
  <si>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</si>
  <si>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</si>
  <si>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</si>
  <si>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</si>
  <si>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</si>
  <si>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</si>
  <si>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</si>
  <si>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</si>
  <si>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</si>
  <si>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</si>
  <si>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</si>
  <si>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</si>
  <si>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</si>
  <si>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</si>
  <si>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</si>
  <si>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</si>
  <si>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</si>
  <si>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</si>
  <si>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</si>
  <si>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</si>
  <si>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</si>
  <si>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</si>
  <si>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</si>
  <si>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</si>
  <si>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</si>
  <si>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</si>
  <si>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</si>
  <si>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</si>
  <si>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</si>
  <si>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</si>
  <si>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</si>
  <si>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</si>
  <si>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</si>
  <si>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</si>
  <si>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</si>
  <si>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</si>
  <si>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</si>
  <si>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</si>
  <si>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</si>
  <si>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</si>
  <si>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</si>
  <si>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</si>
  <si>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</si>
  <si>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</si>
  <si>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</si>
  <si>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</si>
  <si>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</si>
  <si>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</si>
  <si>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</si>
  <si>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</si>
  <si>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</si>
  <si>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</si>
  <si>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</si>
  <si>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</si>
  <si>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</si>
  <si>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</si>
  <si>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</si>
  <si>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</si>
  <si>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</si>
  <si>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</si>
  <si>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</si>
  <si>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</si>
  <si>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</si>
  <si>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</si>
  <si>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</si>
  <si>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</si>
  <si>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</si>
  <si>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</si>
  <si>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</si>
  <si>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</si>
  <si>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</si>
  <si>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</si>
  <si>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</si>
  <si>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</si>
  <si>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</si>
  <si>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</si>
  <si>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</si>
  <si>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</si>
  <si>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</si>
  <si>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</si>
  <si>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</si>
  <si>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</si>
  <si>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</si>
  <si>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</si>
  <si>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</si>
  <si>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</si>
  <si>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</si>
  <si>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</si>
  <si>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</si>
  <si>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</si>
  <si>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</si>
  <si>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</si>
  <si>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</si>
  <si>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</si>
  <si>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</si>
  <si>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</si>
  <si>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</si>
  <si>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</si>
  <si>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</si>
  <si>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</si>
  <si>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</si>
  <si>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</si>
  <si>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</si>
  <si>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</si>
  <si>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</si>
  <si>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</si>
  <si>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</si>
  <si>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</si>
  <si>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</si>
  <si>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</si>
  <si>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</si>
  <si>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</si>
  <si>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</si>
  <si>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</si>
  <si>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</si>
  <si>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</si>
  <si>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</si>
  <si>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</si>
  <si>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</si>
  <si>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</si>
  <si>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</si>
  <si>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</si>
  <si>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</si>
  <si>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</si>
  <si>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</si>
  <si>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</si>
  <si>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</si>
  <si>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</si>
  <si>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</si>
  <si>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</si>
  <si>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</si>
  <si>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</si>
  <si>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</si>
  <si>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</si>
  <si>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</si>
  <si>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</si>
  <si>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</si>
  <si>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</si>
  <si>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</si>
  <si>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</si>
  <si>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</si>
  <si>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</si>
  <si>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</si>
  <si>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</si>
  <si>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</si>
  <si>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</si>
  <si>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</si>
  <si>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</si>
  <si>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</si>
  <si>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</si>
  <si>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</si>
  <si>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</si>
  <si>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</si>
  <si>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</si>
  <si>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</si>
  <si>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</si>
  <si>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</si>
  <si>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</si>
  <si>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</si>
  <si>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</si>
  <si>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</si>
  <si>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</si>
  <si>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</si>
  <si>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</si>
  <si>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</si>
  <si>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</si>
  <si>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</si>
  <si>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</si>
  <si>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</si>
  <si>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</si>
  <si>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</si>
  <si>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</si>
  <si>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</si>
  <si>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</si>
  <si>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</si>
  <si>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</si>
  <si>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</si>
  <si>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</si>
  <si>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</si>
  <si>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</si>
  <si>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</si>
  <si>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</si>
  <si>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</si>
  <si>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</si>
  <si>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</si>
  <si>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</si>
  <si>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</si>
  <si>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</si>
  <si>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</si>
  <si>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</si>
  <si>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</si>
  <si>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</si>
  <si>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</si>
  <si>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</si>
  <si>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</si>
  <si>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</si>
  <si>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</si>
  <si>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</si>
  <si>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</si>
  <si>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</si>
  <si>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</si>
  <si>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</si>
  <si>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</si>
  <si>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</si>
  <si>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</si>
  <si>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</si>
  <si>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</si>
  <si>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</si>
  <si>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</si>
  <si>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</si>
  <si>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</si>
  <si>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</si>
  <si>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</si>
  <si>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</si>
  <si>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</si>
  <si>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</si>
  <si>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</si>
  <si>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</si>
  <si>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</si>
  <si>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</si>
  <si>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</si>
  <si>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</si>
  <si>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</si>
  <si>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</si>
  <si>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</si>
  <si>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</si>
  <si>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</si>
  <si>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</si>
  <si>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</si>
  <si>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</si>
  <si>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</si>
  <si>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</si>
  <si>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</si>
  <si>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</si>
  <si>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</si>
  <si>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</si>
  <si>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</si>
  <si>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</si>
  <si>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</si>
  <si>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</si>
  <si>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</si>
  <si>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</si>
  <si>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</si>
  <si>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</si>
  <si>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</si>
  <si>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</si>
  <si>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</si>
  <si>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</si>
  <si>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</si>
  <si>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</si>
  <si>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</si>
  <si>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</si>
  <si>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</si>
  <si>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</si>
  <si>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</si>
  <si>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</si>
  <si>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</si>
  <si>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</si>
  <si>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</si>
  <si>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</si>
  <si>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</si>
  <si>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</si>
  <si>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</si>
  <si>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</si>
  <si>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</si>
  <si>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</si>
  <si>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</si>
  <si>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</si>
  <si>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</si>
  <si>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</si>
  <si>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</si>
  <si>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</si>
  <si>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</si>
  <si>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</si>
  <si>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</si>
  <si>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</si>
  <si>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</si>
  <si>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</si>
  <si>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</si>
  <si>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</si>
  <si>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</si>
  <si>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</si>
  <si>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</si>
  <si>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</si>
  <si>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</si>
  <si>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</si>
  <si>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</si>
  <si>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</si>
  <si>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</si>
  <si>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</si>
  <si>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</si>
  <si>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</si>
  <si>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</si>
  <si>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</si>
  <si>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</si>
  <si>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</si>
  <si>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</si>
  <si>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</si>
  <si>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</si>
  <si>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</si>
  <si>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</si>
  <si>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</si>
  <si>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</si>
  <si>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</si>
  <si>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</si>
  <si>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</si>
  <si>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</si>
  <si>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</si>
  <si>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</si>
  <si>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</si>
  <si>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</si>
  <si>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</si>
  <si>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</si>
  <si>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</si>
  <si>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</si>
  <si>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</si>
  <si>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</si>
  <si>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</si>
  <si>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</si>
  <si>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</si>
  <si>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</si>
  <si>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</si>
  <si>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</si>
  <si>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</si>
  <si>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</si>
  <si>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</si>
  <si>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</si>
  <si>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</si>
  <si>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</si>
  <si>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</si>
  <si>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</si>
  <si>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</si>
  <si>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</si>
  <si>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</si>
  <si>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</si>
  <si>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</si>
  <si>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</si>
  <si>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</si>
  <si>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</si>
  <si>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</si>
  <si>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</si>
  <si>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</si>
  <si>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</si>
  <si>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</si>
  <si>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</si>
  <si>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</si>
  <si>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</si>
  <si>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</si>
  <si>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</si>
  <si>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</si>
  <si>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</si>
  <si>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</si>
  <si>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</si>
  <si>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</si>
  <si>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</si>
  <si>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</si>
  <si>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</si>
  <si>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</si>
  <si>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</si>
  <si>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</si>
  <si>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</si>
  <si>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</si>
  <si>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</si>
  <si>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</si>
  <si>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</si>
  <si>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</si>
  <si>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</si>
  <si>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</si>
  <si>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</si>
  <si>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</si>
  <si>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</si>
  <si>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</si>
  <si>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</si>
  <si>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</si>
  <si>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</si>
  <si>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</si>
  <si>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</si>
  <si>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</si>
  <si>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</si>
  <si>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</si>
  <si>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</si>
  <si>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</si>
  <si>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</si>
  <si>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</si>
  <si>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</si>
  <si>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</si>
  <si>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</si>
  <si>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</si>
  <si>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</si>
  <si>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</si>
  <si>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</si>
  <si>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</si>
  <si>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</si>
  <si>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</si>
  <si>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</si>
  <si>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</si>
  <si>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</si>
  <si>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</si>
  <si>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</si>
  <si>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</si>
  <si>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</si>
  <si>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</si>
  <si>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</si>
  <si>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</si>
  <si>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</si>
  <si>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</si>
  <si>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</si>
  <si>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</si>
  <si>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</si>
  <si>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</si>
  <si>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</si>
  <si>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</si>
  <si>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</si>
  <si>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</si>
  <si>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</si>
  <si>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</si>
  <si>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</si>
  <si>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</si>
  <si>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</si>
  <si>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</si>
  <si>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</si>
  <si>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</si>
  <si>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</si>
  <si>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</si>
  <si>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</si>
  <si>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</si>
  <si>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</si>
  <si>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</si>
  <si>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</si>
  <si>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</si>
  <si>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</si>
  <si>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</si>
  <si>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</si>
  <si>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</si>
  <si>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</si>
  <si>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</si>
  <si>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</si>
  <si>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</si>
  <si>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</si>
  <si>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</si>
  <si>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</si>
  <si>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</si>
  <si>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</si>
  <si>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</si>
  <si>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</si>
  <si>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</si>
  <si>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</si>
  <si>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</si>
  <si>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</si>
  <si>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</si>
  <si>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</si>
  <si>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</si>
  <si>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</si>
  <si>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</si>
  <si>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</si>
  <si>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</si>
  <si>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</si>
  <si>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</si>
  <si>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</si>
  <si>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</si>
  <si>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</si>
  <si>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</si>
  <si>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</si>
  <si>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</si>
  <si>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</si>
  <si>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</si>
  <si>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</si>
  <si>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</si>
  <si>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</si>
  <si>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</si>
  <si>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</si>
  <si>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</si>
  <si>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</si>
  <si>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</si>
  <si>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</si>
  <si>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</si>
  <si>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</si>
  <si>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</si>
  <si>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</si>
  <si>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</si>
  <si>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</si>
  <si>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</si>
  <si>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</si>
  <si>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</si>
  <si>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</si>
  <si>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</si>
  <si>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</si>
  <si>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</si>
  <si>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</si>
  <si>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</si>
  <si>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</si>
  <si>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</si>
  <si>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</si>
  <si>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</si>
  <si>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</si>
  <si>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</si>
  <si>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</si>
  <si>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</si>
  <si>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</si>
  <si>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</si>
  <si>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</si>
  <si>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</si>
  <si>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</si>
  <si>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</si>
  <si>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</si>
  <si>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</si>
  <si>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</si>
  <si>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</si>
  <si>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</si>
  <si>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</si>
  <si>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</si>
  <si>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</si>
  <si>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</si>
  <si>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</si>
  <si>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</si>
  <si>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</si>
  <si>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</si>
  <si>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</si>
  <si>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</si>
  <si>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</si>
  <si>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</si>
  <si>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</si>
  <si>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</si>
  <si>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</si>
  <si>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</si>
  <si>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</si>
  <si>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</si>
  <si>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</si>
  <si>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</si>
  <si>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</si>
  <si>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</si>
  <si>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</si>
  <si>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</si>
  <si>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</si>
  <si>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</si>
  <si>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</si>
  <si>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</si>
  <si>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</si>
  <si>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</si>
  <si>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</si>
  <si>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</si>
  <si>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</si>
  <si>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</si>
  <si>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</si>
  <si>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</si>
  <si>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</si>
  <si>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</si>
  <si>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</si>
  <si>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</si>
  <si>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</si>
  <si>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</si>
  <si>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</si>
  <si>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</si>
  <si>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</si>
  <si>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</si>
  <si>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</si>
  <si>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</si>
  <si>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</si>
  <si>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</si>
  <si>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</si>
  <si>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</si>
  <si>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</si>
  <si>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</si>
  <si>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</si>
  <si>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</si>
  <si>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</si>
  <si>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</si>
  <si>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</si>
  <si>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</si>
  <si>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</si>
  <si>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</si>
  <si>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</si>
  <si>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</si>
  <si>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</si>
  <si>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</si>
  <si>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</si>
  <si>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</si>
  <si>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</si>
  <si>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</si>
  <si>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</si>
  <si>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</si>
  <si>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</si>
  <si>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</si>
  <si>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</si>
  <si>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</si>
  <si>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</si>
  <si>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</si>
  <si>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</si>
  <si>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</si>
  <si>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</si>
  <si>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</si>
  <si>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</si>
  <si>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</si>
  <si>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</si>
  <si>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</si>
  <si>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</si>
  <si>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</si>
  <si>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</si>
  <si>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</si>
  <si>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</si>
  <si>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</si>
  <si>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</si>
  <si>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</si>
  <si>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</si>
  <si>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</si>
  <si>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</si>
  <si>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</si>
  <si>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</si>
  <si>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</si>
  <si>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</si>
  <si>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</si>
  <si>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</si>
  <si>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</si>
  <si>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</si>
  <si>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</si>
  <si>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</si>
  <si>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</si>
  <si>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</si>
  <si>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</si>
  <si>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</si>
  <si>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</si>
  <si>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</si>
  <si>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</si>
  <si>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</si>
  <si>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</si>
  <si>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</si>
  <si>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</si>
  <si>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</si>
  <si>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</si>
  <si>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</si>
  <si>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</si>
  <si>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</si>
  <si>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</si>
  <si>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</si>
  <si>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</si>
  <si>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</si>
  <si>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</si>
  <si>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</si>
  <si>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</si>
  <si>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</si>
  <si>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</si>
  <si>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</si>
  <si>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</si>
  <si>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</si>
  <si>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</si>
  <si>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</si>
  <si>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</si>
  <si>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</si>
  <si>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</si>
  <si>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</si>
  <si>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</si>
  <si>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</si>
  <si>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</si>
  <si>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</si>
  <si>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</si>
  <si>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</si>
  <si>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</si>
  <si>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</si>
  <si>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</si>
  <si>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</si>
  <si>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</si>
  <si>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</si>
  <si>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</si>
  <si>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</si>
  <si>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</si>
  <si>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</si>
  <si>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</si>
  <si>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</si>
  <si>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</si>
  <si>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</si>
  <si>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</si>
  <si>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</si>
  <si>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</si>
  <si>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</si>
  <si>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</si>
  <si>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</si>
  <si>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</si>
  <si>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</si>
  <si>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</si>
  <si>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</si>
  <si>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</si>
  <si>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</si>
  <si>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</si>
  <si>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</si>
  <si>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</si>
  <si>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</si>
  <si>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</si>
  <si>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</si>
  <si>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</si>
  <si>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</si>
  <si>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</si>
  <si>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</si>
  <si>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</si>
  <si>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</si>
  <si>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</si>
  <si>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</si>
  <si>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</si>
  <si>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</si>
  <si>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</si>
  <si>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</si>
  <si>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</si>
  <si>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</si>
  <si>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</si>
  <si>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</si>
  <si>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</si>
  <si>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</si>
  <si>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</si>
  <si>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</si>
  <si>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</si>
  <si>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</si>
  <si>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</si>
  <si>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</si>
  <si>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</si>
  <si>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</si>
  <si>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</si>
  <si>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</si>
  <si>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</si>
  <si>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</si>
  <si>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</si>
  <si>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</si>
  <si>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</si>
  <si>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</si>
  <si>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</si>
  <si>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</si>
  <si>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</si>
  <si>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</si>
  <si>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</si>
  <si>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</si>
  <si>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</si>
  <si>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</si>
  <si>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</si>
  <si>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</si>
  <si>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</si>
  <si>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</si>
  <si>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</si>
  <si>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</si>
  <si>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</si>
  <si>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</si>
  <si>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</si>
  <si>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</si>
  <si>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</si>
  <si>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</si>
  <si>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</si>
  <si>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</si>
  <si>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</si>
  <si>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</si>
  <si>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</si>
  <si>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</si>
  <si>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</si>
  <si>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</si>
  <si>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</si>
  <si>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</si>
  <si>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</si>
  <si>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</si>
  <si>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</si>
  <si>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</si>
  <si>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</si>
  <si>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</si>
  <si>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</si>
  <si>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</si>
  <si>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</si>
  <si>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</si>
  <si>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</si>
  <si>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</si>
  <si>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</si>
  <si>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</si>
  <si>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</si>
  <si>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</si>
  <si>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</si>
  <si>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</si>
  <si>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</si>
  <si>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</si>
  <si>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</si>
  <si>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</si>
  <si>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</si>
  <si>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</si>
  <si>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</si>
  <si>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</si>
  <si>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</si>
  <si>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</si>
  <si>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</si>
  <si>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</si>
  <si>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</si>
  <si>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</si>
  <si>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</si>
  <si>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</si>
  <si>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</si>
  <si>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</si>
  <si>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</si>
  <si>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</si>
  <si>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</si>
  <si>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</si>
  <si>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</si>
  <si>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</si>
  <si>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</si>
  <si>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</si>
  <si>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</si>
  <si>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</si>
  <si>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</si>
  <si>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</si>
  <si>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</si>
  <si>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</si>
  <si>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</si>
  <si>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</si>
  <si>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</si>
  <si>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</si>
  <si>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</si>
  <si>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</si>
  <si>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</si>
  <si>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</si>
  <si>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</si>
  <si>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</si>
  <si>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</si>
  <si>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</si>
  <si>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</si>
  <si>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</si>
  <si>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</si>
  <si>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</si>
  <si>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</si>
  <si>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</si>
  <si>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</si>
  <si>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</si>
  <si>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</si>
  <si>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</si>
  <si>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</si>
  <si>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</si>
  <si>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</si>
  <si>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</si>
  <si>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</si>
  <si>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</si>
  <si>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</si>
  <si>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</si>
  <si>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</si>
  <si>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</si>
  <si>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</si>
  <si>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</si>
  <si>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</si>
  <si>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</si>
  <si>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</si>
  <si>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</si>
  <si>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</si>
  <si>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</si>
  <si>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</si>
  <si>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</si>
  <si>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</si>
  <si>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</si>
  <si>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</si>
  <si>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</si>
  <si>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</si>
  <si>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</si>
  <si>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</si>
  <si>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</si>
  <si>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</si>
  <si>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</si>
  <si>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</si>
  <si>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</si>
  <si>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</si>
  <si>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</si>
  <si>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</si>
  <si>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</si>
  <si>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</si>
  <si>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</si>
  <si>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</si>
  <si>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</si>
  <si>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</si>
  <si>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</si>
  <si>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</si>
  <si>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</si>
  <si>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</si>
  <si>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</si>
  <si>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</si>
  <si>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</si>
  <si>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</si>
  <si>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</si>
  <si>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</si>
  <si>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</si>
  <si>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</si>
  <si>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</si>
  <si>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</si>
  <si>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</si>
  <si>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</si>
  <si>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</si>
  <si>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</si>
  <si>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</si>
  <si>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</si>
  <si>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</si>
  <si>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</si>
  <si>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</si>
  <si>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</si>
  <si>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</si>
  <si>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</si>
  <si>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</si>
  <si>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</si>
  <si>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</si>
  <si>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</si>
  <si>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</si>
  <si>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</si>
  <si>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</si>
  <si>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</si>
  <si>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</si>
  <si>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</si>
  <si>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</si>
  <si>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</si>
  <si>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</si>
  <si>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</si>
  <si>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</si>
  <si>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</si>
  <si>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</si>
  <si>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</si>
  <si>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</si>
  <si>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</si>
  <si>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</si>
  <si>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</si>
  <si>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</si>
  <si>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</si>
  <si>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</si>
  <si>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</si>
  <si>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</si>
  <si>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</si>
  <si>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</si>
  <si>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</si>
  <si>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</si>
  <si>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</si>
  <si>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</si>
  <si>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</si>
  <si>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</si>
  <si>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</si>
  <si>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</si>
  <si>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</si>
  <si>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</si>
  <si>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</si>
  <si>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</si>
  <si>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</si>
  <si>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</si>
  <si>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</si>
  <si>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</si>
  <si>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</si>
  <si>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</si>
  <si>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</si>
  <si>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</si>
  <si>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</si>
  <si>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</si>
  <si>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</si>
  <si>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</si>
  <si>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</si>
  <si>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</si>
  <si>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</si>
  <si>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</si>
  <si>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</si>
  <si>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</si>
  <si>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</si>
  <si>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</si>
  <si>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</si>
  <si>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</si>
  <si>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</si>
  <si>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</si>
  <si>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</si>
  <si>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</si>
  <si>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</si>
  <si>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</si>
  <si>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</si>
  <si>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</si>
  <si>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</si>
  <si>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</si>
  <si>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</si>
  <si>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</si>
  <si>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</si>
  <si>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</si>
  <si>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</si>
  <si>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</si>
  <si>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</si>
  <si>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</si>
  <si>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</si>
  <si>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</si>
  <si>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</si>
  <si>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</si>
  <si>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</si>
  <si>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</si>
  <si>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</si>
  <si>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</si>
  <si>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</si>
  <si>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</si>
  <si>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</si>
  <si>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</si>
  <si>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</si>
  <si>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</si>
  <si>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</si>
  <si>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</si>
  <si>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</si>
  <si>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</si>
  <si>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</si>
  <si>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</si>
  <si>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</si>
  <si>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</si>
  <si>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</si>
  <si>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</si>
  <si>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</si>
  <si>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</si>
  <si>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</si>
  <si>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</si>
  <si>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</si>
  <si>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</si>
  <si>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</si>
  <si>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</si>
  <si>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</si>
  <si>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</si>
  <si>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</si>
  <si>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</si>
  <si>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</si>
  <si>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</si>
  <si>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</si>
  <si>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</si>
  <si>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</si>
  <si>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</si>
  <si>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</si>
  <si>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</si>
  <si>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</si>
  <si>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</si>
  <si>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</si>
  <si>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</si>
  <si>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</si>
  <si>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</si>
  <si>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</si>
  <si>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</si>
  <si>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</si>
  <si>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</si>
  <si>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</si>
  <si>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</si>
  <si>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</si>
  <si>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</si>
  <si>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</si>
  <si>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</si>
  <si>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</si>
  <si>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</si>
  <si>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</si>
  <si>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</si>
  <si>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</si>
  <si>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</si>
  <si>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</si>
  <si>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</si>
  <si>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</si>
  <si>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</si>
  <si>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</si>
  <si>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</si>
  <si>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</si>
  <si>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</si>
  <si>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</si>
  <si>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</si>
  <si>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</si>
  <si>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</si>
  <si>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</si>
  <si>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</si>
  <si>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</si>
  <si>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</si>
  <si>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</si>
  <si>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</si>
  <si>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</si>
  <si>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</si>
  <si>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</si>
  <si>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</si>
  <si>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</si>
  <si>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</si>
  <si>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</si>
  <si>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</si>
  <si>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</si>
  <si>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</si>
  <si>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</si>
  <si>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</si>
  <si>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</si>
  <si>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</si>
  <si>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</si>
  <si>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</si>
  <si>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</si>
  <si>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</si>
  <si>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</si>
  <si>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</si>
  <si>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</si>
  <si>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</si>
  <si>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</si>
  <si>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</si>
  <si>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</si>
  <si>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</si>
  <si>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</si>
  <si>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</si>
  <si>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</si>
  <si>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</si>
  <si>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</si>
  <si>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</si>
  <si>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</si>
  <si>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</si>
  <si>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</si>
  <si>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</si>
  <si>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</si>
  <si>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</si>
  <si>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</si>
  <si>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</si>
  <si>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</si>
  <si>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</si>
  <si>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</si>
  <si>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</si>
  <si>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</si>
  <si>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</si>
  <si>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</si>
  <si>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</si>
  <si>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</si>
  <si>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</si>
  <si>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</si>
  <si>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</si>
  <si>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</si>
  <si>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</si>
  <si>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</si>
  <si>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</si>
  <si>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</si>
  <si>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</si>
  <si>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</si>
  <si>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</si>
  <si>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</si>
  <si>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</si>
  <si>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</si>
  <si>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</si>
  <si>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</si>
  <si>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</si>
  <si>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</si>
  <si>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</si>
  <si>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</si>
  <si>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</si>
  <si>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</si>
  <si>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</si>
  <si>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</si>
  <si>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</si>
  <si>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</si>
  <si>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</si>
  <si>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</si>
  <si>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</si>
  <si>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</si>
  <si>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</si>
  <si>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</si>
  <si>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</si>
  <si>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</si>
  <si>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</si>
  <si>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</si>
  <si>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</si>
  <si>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</si>
  <si>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</si>
  <si>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</si>
  <si>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</si>
  <si>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</si>
  <si>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</si>
  <si>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</si>
  <si>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</si>
  <si>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</si>
  <si>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</si>
  <si>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</si>
  <si>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</si>
  <si>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</si>
  <si>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</si>
  <si>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</si>
  <si>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</si>
  <si>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</si>
  <si>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</si>
  <si>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</si>
  <si>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</si>
  <si>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</si>
  <si>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</si>
  <si>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</si>
  <si>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</si>
  <si>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</si>
  <si>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</si>
  <si>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</si>
  <si>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</si>
  <si>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</si>
  <si>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</si>
  <si>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</si>
  <si>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</si>
  <si>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</si>
  <si>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</si>
  <si>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</si>
  <si>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</si>
  <si>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</si>
  <si>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</si>
  <si>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</si>
  <si>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</si>
  <si>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</si>
  <si>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</si>
  <si>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</si>
  <si>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</si>
  <si>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</si>
  <si>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</si>
  <si>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</si>
  <si>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</si>
  <si>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</si>
  <si>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</si>
  <si>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</si>
  <si>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</si>
  <si>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</si>
  <si>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</si>
  <si>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</si>
  <si>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</si>
  <si>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</si>
  <si>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</si>
  <si>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</si>
  <si>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</si>
  <si>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</si>
  <si>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</si>
  <si>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</si>
  <si>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</si>
  <si>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</si>
  <si>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</si>
  <si>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</si>
  <si>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</si>
  <si>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</si>
  <si>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</si>
  <si>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</si>
  <si>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</si>
  <si>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</si>
  <si>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</si>
  <si>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</si>
  <si>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</si>
  <si>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</si>
  <si>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</si>
  <si>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</si>
  <si>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</si>
  <si>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</si>
  <si>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</si>
  <si>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</si>
  <si>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</si>
  <si>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</si>
  <si>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</si>
  <si>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</si>
  <si>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</si>
  <si>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</si>
  <si>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</si>
  <si>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</si>
  <si>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</si>
  <si>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</si>
  <si>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</si>
  <si>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</si>
  <si>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</si>
  <si>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</si>
  <si>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</si>
  <si>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</si>
  <si>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</si>
  <si>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</si>
  <si>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</si>
  <si>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</si>
  <si>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</si>
  <si>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</si>
  <si>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</si>
  <si>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</si>
  <si>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</si>
  <si>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</si>
  <si>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</si>
  <si>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</si>
  <si>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</si>
  <si>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</si>
  <si>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</si>
  <si>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</si>
  <si>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</si>
  <si>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</si>
  <si>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</si>
  <si>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</si>
  <si>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</si>
  <si>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</si>
  <si>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</si>
  <si>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</si>
  <si>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</si>
  <si>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</si>
  <si>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</si>
  <si>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</si>
  <si>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</si>
  <si>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</si>
  <si>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</si>
  <si>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</si>
  <si>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</si>
  <si>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</si>
  <si>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</si>
  <si>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</si>
  <si>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</si>
  <si>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</si>
  <si>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</si>
  <si>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</si>
  <si>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</si>
  <si>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</si>
  <si>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</si>
  <si>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</si>
  <si>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</si>
  <si>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</si>
  <si>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</si>
  <si>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</si>
  <si>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</si>
  <si>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</si>
  <si>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</si>
  <si>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</si>
  <si>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</si>
  <si>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</si>
  <si>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</si>
  <si>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</si>
  <si>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</si>
  <si>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</si>
  <si>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</si>
  <si>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</si>
  <si>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</si>
  <si>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</si>
  <si>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</si>
  <si>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</si>
  <si>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</si>
  <si>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</si>
  <si>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</si>
  <si>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</si>
  <si>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</si>
  <si>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</si>
  <si>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</si>
  <si>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</si>
  <si>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</si>
  <si>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</si>
  <si>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</si>
  <si>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</si>
  <si>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</si>
  <si>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</si>
  <si>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</si>
  <si>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</si>
  <si>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</si>
  <si>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</si>
  <si>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</si>
  <si>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</si>
  <si>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</si>
  <si>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</si>
  <si>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</si>
  <si>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</si>
  <si>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</si>
  <si>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</si>
  <si>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</si>
  <si>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</si>
  <si>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</si>
  <si>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</si>
  <si>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</si>
  <si>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</si>
  <si>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</si>
  <si>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</si>
  <si>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</si>
  <si>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</si>
  <si>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</si>
  <si>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</si>
  <si>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</si>
  <si>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</si>
  <si>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</si>
  <si>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</si>
  <si>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</si>
  <si>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</si>
  <si>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</si>
  <si>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</si>
  <si>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</si>
  <si>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</si>
  <si>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</si>
  <si>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</si>
  <si>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</si>
  <si>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</si>
  <si>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</si>
  <si>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</si>
  <si>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</si>
  <si>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</si>
  <si>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</si>
  <si>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</si>
  <si>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</si>
  <si>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</si>
  <si>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</si>
  <si>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</si>
  <si>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</si>
  <si>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</si>
  <si>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</si>
  <si>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</si>
  <si>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</si>
  <si>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</si>
  <si>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</si>
  <si>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</si>
  <si>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</si>
  <si>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</si>
  <si>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</si>
  <si>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</si>
  <si>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</si>
  <si>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</si>
  <si>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</si>
  <si>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</si>
  <si>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</si>
  <si>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</si>
  <si>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</si>
  <si>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</si>
  <si>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</si>
  <si>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</si>
  <si>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</si>
  <si>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</si>
  <si>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</si>
  <si>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</si>
  <si>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</si>
  <si>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</si>
  <si>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</si>
  <si>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</si>
  <si>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</si>
  <si>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</si>
  <si>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</si>
  <si>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</si>
  <si>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</si>
  <si>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</si>
  <si>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</si>
  <si>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</si>
  <si>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</si>
  <si>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</si>
  <si>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</si>
  <si>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</si>
  <si>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</si>
  <si>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</si>
  <si>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</si>
  <si>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</si>
  <si>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</si>
  <si>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</si>
  <si>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</si>
  <si>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</si>
  <si>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</si>
  <si>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</si>
  <si>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</si>
  <si>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</si>
  <si>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</si>
  <si>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</si>
  <si>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</si>
  <si>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</si>
  <si>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</si>
  <si>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</si>
  <si>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</si>
  <si>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</si>
  <si>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</si>
  <si>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</si>
  <si>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</si>
  <si>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</si>
  <si>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</si>
  <si>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</si>
  <si>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</si>
  <si>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</si>
  <si>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</si>
  <si>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</si>
  <si>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</si>
  <si>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</si>
  <si>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</si>
  <si>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</si>
  <si>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</si>
  <si>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</si>
  <si>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</si>
  <si>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</si>
  <si>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</si>
  <si>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</si>
  <si>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</si>
  <si>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</si>
  <si>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</si>
  <si>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</si>
  <si>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</si>
  <si>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</si>
  <si>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</si>
  <si>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</si>
  <si>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</si>
  <si>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</si>
  <si>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</si>
  <si>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</si>
  <si>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</si>
  <si>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</si>
  <si>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</si>
  <si>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</si>
  <si>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</si>
  <si>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</si>
  <si>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</si>
  <si>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</si>
  <si>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</si>
  <si>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</si>
  <si>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</si>
  <si>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</si>
  <si>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</si>
  <si>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</si>
  <si>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</si>
  <si>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</si>
  <si>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</si>
  <si>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</si>
  <si>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</si>
  <si>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</si>
  <si>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</si>
  <si>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</si>
  <si>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</si>
  <si>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</si>
  <si>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</si>
  <si>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</si>
  <si>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</si>
  <si>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</si>
  <si>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</si>
  <si>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</si>
  <si>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</si>
  <si>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</si>
  <si>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</si>
  <si>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</si>
  <si>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</si>
  <si>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</si>
  <si>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</si>
  <si>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</si>
  <si>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</si>
  <si>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</si>
  <si>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</si>
  <si>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</si>
  <si>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</si>
  <si>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</si>
  <si>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</si>
  <si>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</si>
  <si>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</si>
  <si>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</si>
  <si>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</si>
  <si>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</si>
  <si>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</si>
  <si>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</si>
  <si>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</si>
  <si>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</si>
  <si>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</si>
  <si>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</si>
  <si>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</si>
  <si>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</si>
  <si>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</si>
  <si>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</si>
  <si>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</si>
  <si>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</si>
  <si>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</si>
  <si>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</si>
  <si>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</si>
  <si>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</si>
  <si>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</si>
  <si>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</si>
  <si>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</si>
  <si>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</si>
  <si>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</si>
  <si>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</si>
  <si>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</si>
  <si>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</si>
  <si>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</si>
  <si>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</si>
  <si>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</si>
  <si>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</si>
  <si>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</si>
  <si>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</si>
  <si>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</si>
  <si>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</si>
  <si>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</si>
  <si>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</si>
  <si>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</si>
  <si>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</si>
  <si>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</si>
  <si>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</si>
  <si>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</si>
  <si>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</si>
  <si>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</si>
  <si>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</si>
  <si>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</si>
  <si>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</si>
  <si>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</si>
  <si>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</si>
  <si>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</si>
  <si>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</si>
  <si>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</si>
  <si>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</si>
  <si>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</si>
  <si>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</si>
  <si>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</si>
  <si>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</si>
  <si>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</si>
  <si>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</si>
  <si>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</si>
  <si>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</si>
  <si>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</si>
  <si>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</si>
  <si>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</si>
  <si>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</si>
  <si>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</si>
  <si>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</si>
  <si>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</si>
  <si>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</si>
  <si>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</si>
  <si>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</si>
  <si>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</si>
  <si>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</si>
  <si>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</si>
  <si>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</si>
  <si>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</si>
  <si>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</si>
  <si>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</si>
  <si>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</si>
  <si>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</si>
  <si>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</si>
  <si>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</si>
  <si>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</si>
  <si>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</si>
  <si>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</si>
  <si>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</si>
  <si>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</si>
  <si>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</si>
  <si>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</si>
  <si>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</si>
  <si>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</si>
  <si>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</si>
  <si>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</si>
  <si>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</si>
  <si>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</si>
  <si>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</si>
  <si>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</si>
  <si>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</si>
  <si>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</si>
  <si>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</si>
  <si>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</si>
  <si>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</si>
  <si>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</si>
  <si>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</si>
  <si>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</si>
  <si>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</si>
  <si>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</si>
  <si>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</si>
  <si>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</si>
  <si>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</si>
  <si>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</si>
  <si>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</si>
  <si>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</si>
  <si>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</si>
  <si>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</si>
  <si>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</si>
  <si>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</si>
  <si>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</si>
  <si>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</si>
  <si>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</si>
  <si>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</si>
  <si>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</si>
  <si>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</si>
  <si>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</si>
  <si>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</si>
  <si>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</si>
  <si>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</si>
  <si>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</si>
  <si>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</si>
  <si>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</si>
  <si>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</si>
  <si>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</si>
  <si>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</si>
  <si>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</si>
  <si>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</si>
  <si>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</si>
  <si>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</si>
  <si>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</si>
  <si>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</si>
  <si>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</si>
  <si>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</si>
  <si>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</si>
  <si>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</si>
  <si>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</si>
  <si>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</si>
  <si>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</si>
  <si>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</si>
  <si>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</si>
  <si>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</si>
  <si>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</si>
  <si>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</si>
  <si>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</si>
  <si>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</si>
  <si>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</si>
  <si>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</si>
  <si>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</si>
  <si>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</si>
  <si>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</si>
  <si>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</si>
  <si>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</si>
  <si>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</si>
  <si>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</si>
  <si>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</si>
  <si>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</si>
  <si>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</si>
  <si>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</si>
  <si>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</si>
  <si>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</si>
  <si>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</si>
  <si>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</si>
  <si>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</si>
  <si>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</si>
  <si>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</si>
  <si>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</si>
  <si>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</si>
  <si>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</si>
  <si>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</si>
  <si>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</si>
  <si>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</si>
  <si>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</si>
  <si>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</si>
  <si>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</si>
  <si>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</si>
  <si>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</si>
  <si>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</si>
  <si>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</si>
  <si>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</si>
  <si>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</si>
  <si>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</si>
  <si>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</si>
  <si>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</si>
  <si>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</si>
  <si>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</si>
  <si>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</si>
  <si>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</si>
  <si>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</si>
  <si>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</si>
  <si>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</si>
  <si>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</si>
  <si>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</si>
  <si>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</si>
  <si>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</si>
  <si>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</si>
  <si>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</si>
  <si>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</si>
  <si>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</si>
  <si>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</si>
  <si>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</si>
  <si>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</si>
  <si>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</si>
  <si>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</si>
  <si>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</si>
  <si>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</si>
  <si>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</si>
  <si>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</si>
  <si>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</si>
  <si>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</si>
  <si>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</si>
  <si>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</si>
  <si>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</si>
  <si>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</si>
  <si>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</si>
  <si>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</si>
  <si>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</si>
  <si>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</si>
  <si>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</si>
  <si>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</si>
  <si>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</si>
  <si>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</si>
  <si>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</si>
  <si>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</si>
  <si>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</si>
  <si>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</si>
  <si>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</si>
  <si>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</si>
  <si>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</si>
  <si>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</si>
  <si>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</si>
  <si>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</si>
  <si>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</si>
  <si>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</si>
  <si>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</si>
  <si>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</si>
  <si>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</si>
  <si>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</si>
  <si>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</si>
  <si>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</si>
  <si>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</si>
  <si>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</si>
  <si>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</si>
  <si>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</si>
  <si>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</si>
  <si>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</si>
  <si>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</si>
  <si>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</si>
  <si>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</si>
  <si>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</si>
  <si>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</si>
  <si>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</si>
  <si>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</si>
  <si>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</si>
  <si>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</si>
  <si>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</si>
  <si>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</si>
  <si>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</si>
  <si>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</si>
  <si>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</si>
  <si>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</si>
  <si>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</si>
  <si>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</si>
  <si>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</si>
  <si>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</si>
  <si>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</si>
  <si>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</si>
  <si>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</si>
  <si>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</si>
  <si>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</si>
  <si>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</si>
  <si>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</si>
  <si>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</si>
  <si>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</si>
  <si>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</si>
  <si>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</si>
  <si>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</si>
  <si>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</si>
  <si>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</si>
  <si>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</si>
  <si>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</si>
  <si>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</si>
  <si>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</si>
  <si>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</si>
  <si>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</si>
  <si>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</si>
  <si>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</si>
  <si>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</si>
  <si>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</si>
  <si>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</si>
  <si>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</si>
  <si>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</si>
  <si>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</si>
  <si>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</si>
  <si>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</si>
  <si>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</si>
  <si>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</si>
  <si>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</si>
  <si>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</si>
  <si>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</si>
  <si>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</si>
  <si>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</si>
  <si>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</si>
  <si>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</si>
  <si>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</si>
  <si>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</si>
  <si>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</si>
  <si>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</si>
  <si>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</si>
  <si>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</si>
  <si>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</si>
  <si>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</si>
  <si>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</si>
  <si>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</si>
  <si>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</si>
  <si>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</si>
  <si>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</si>
  <si>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</si>
  <si>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</si>
  <si>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</si>
  <si>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</si>
  <si>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</si>
  <si>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</si>
  <si>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</si>
  <si>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</si>
  <si>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</si>
  <si>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</si>
  <si>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</si>
  <si>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</si>
  <si>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</si>
  <si>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</si>
  <si>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</si>
  <si>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</si>
  <si>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</si>
  <si>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</si>
  <si>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</si>
  <si>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</si>
  <si>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</si>
  <si>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</si>
  <si>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</si>
  <si>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</si>
  <si>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</si>
  <si>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</si>
  <si>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</si>
  <si>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</si>
  <si>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</si>
  <si>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</si>
  <si>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</si>
  <si>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</si>
  <si>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</si>
  <si>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</si>
  <si>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</si>
  <si>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</si>
  <si>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</si>
  <si>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</si>
  <si>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</si>
  <si>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</si>
  <si>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</si>
  <si>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</si>
  <si>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</si>
  <si>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</si>
  <si>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</si>
  <si>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</si>
  <si>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</si>
  <si>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</si>
  <si>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</si>
  <si>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</si>
  <si>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</si>
  <si>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</si>
  <si>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</si>
  <si>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</si>
  <si>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</si>
  <si>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</si>
  <si>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</si>
  <si>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</si>
  <si>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</si>
  <si>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</si>
  <si>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</si>
  <si>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</si>
  <si>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</si>
  <si>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</si>
  <si>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</si>
  <si>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</si>
  <si>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</si>
  <si>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</si>
  <si>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</si>
  <si>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</si>
  <si>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</si>
  <si>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</si>
  <si>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</si>
  <si>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</si>
  <si>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</si>
  <si>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</si>
  <si>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</si>
  <si>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</si>
  <si>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</si>
  <si>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</si>
  <si>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</si>
  <si>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</si>
  <si>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</si>
  <si>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</si>
  <si>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</si>
  <si>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</si>
  <si>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</si>
  <si>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</si>
  <si>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</si>
  <si>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</si>
  <si>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</si>
  <si>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</si>
  <si>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</si>
  <si>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</si>
  <si>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</si>
  <si>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</si>
  <si>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</si>
  <si>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</si>
  <si>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</si>
  <si>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</si>
  <si>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</si>
  <si>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</si>
  <si>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</si>
  <si>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</si>
  <si>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</si>
  <si>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</si>
  <si>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</si>
  <si>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</si>
  <si>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</si>
  <si>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</si>
  <si>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</si>
  <si>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</si>
  <si>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</si>
  <si>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</si>
  <si>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</si>
  <si>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</si>
  <si>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</si>
  <si>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</si>
  <si>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</si>
  <si>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</si>
  <si>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</si>
  <si>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</si>
  <si>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</si>
  <si>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</si>
  <si>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</si>
  <si>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</si>
  <si>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</si>
  <si>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</si>
  <si>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</si>
  <si>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</si>
  <si>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</si>
  <si>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</si>
  <si>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</si>
  <si>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</si>
  <si>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</si>
  <si>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</si>
  <si>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</si>
  <si>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</si>
  <si>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</si>
  <si>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</si>
  <si>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</si>
  <si>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</si>
  <si>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</si>
  <si>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</si>
  <si>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</si>
  <si>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</si>
  <si>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</si>
  <si>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</si>
  <si>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</si>
  <si>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</si>
  <si>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</si>
  <si>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</si>
  <si>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</si>
  <si>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</si>
  <si>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</si>
  <si>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</si>
  <si>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</si>
  <si>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</si>
  <si>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</si>
  <si>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</si>
  <si>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</si>
  <si>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</si>
  <si>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</si>
  <si>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</si>
  <si>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</si>
  <si>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</si>
  <si>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</si>
  <si>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</si>
  <si>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</si>
  <si>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</si>
  <si>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</si>
  <si>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</si>
  <si>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</si>
  <si>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</si>
  <si>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</si>
  <si>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</si>
  <si>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</si>
  <si>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</si>
  <si>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</si>
  <si>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</si>
  <si>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</si>
  <si>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</si>
  <si>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</si>
  <si>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</si>
  <si>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</si>
  <si>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</si>
  <si>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</si>
  <si>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</si>
  <si>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</si>
  <si>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</si>
  <si>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</si>
  <si>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</si>
  <si>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</si>
  <si>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</si>
  <si>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</si>
  <si>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</si>
  <si>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</si>
  <si>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</si>
  <si>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</si>
  <si>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</si>
  <si>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</si>
  <si>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</si>
  <si>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</si>
  <si>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</si>
  <si>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</si>
  <si>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</si>
  <si>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</si>
  <si>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</si>
  <si>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</si>
  <si>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</si>
  <si>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</si>
  <si>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</si>
  <si>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</si>
  <si>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</si>
  <si>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</si>
  <si>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</si>
  <si>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</si>
  <si>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</si>
  <si>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</si>
  <si>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</si>
  <si>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</si>
  <si>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</si>
  <si>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</si>
  <si>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</si>
  <si>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</si>
  <si>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</si>
  <si>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</si>
  <si>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</si>
  <si>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</si>
  <si>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</si>
  <si>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</si>
  <si>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</si>
  <si>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</si>
  <si>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</si>
  <si>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</si>
  <si>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</si>
  <si>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</si>
  <si>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</si>
  <si>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</si>
  <si>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</si>
  <si>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</si>
  <si>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</si>
  <si>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</si>
  <si>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</si>
  <si>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</si>
  <si>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</si>
  <si>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</si>
  <si>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</si>
  <si>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</si>
  <si>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</si>
  <si>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</si>
  <si>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</si>
  <si>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</si>
  <si>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</si>
  <si>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</si>
  <si>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</si>
  <si>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</si>
  <si>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</si>
  <si>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</si>
  <si>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</si>
  <si>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</si>
  <si>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</si>
  <si>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</si>
  <si>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</si>
  <si>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</si>
  <si>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</si>
  <si>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</si>
  <si>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</si>
  <si>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</si>
  <si>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</si>
  <si>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</si>
  <si>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</si>
  <si>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</si>
  <si>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</si>
  <si>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</si>
  <si>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</si>
  <si>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</si>
  <si>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</si>
  <si>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</si>
  <si>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</si>
  <si>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</si>
  <si>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</si>
  <si>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</si>
  <si>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</si>
  <si>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</si>
  <si>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</si>
  <si>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</si>
  <si>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</si>
  <si>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</si>
  <si>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</si>
  <si>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</si>
  <si>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</si>
  <si>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</si>
  <si>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</si>
  <si>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</si>
  <si>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</si>
  <si>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</si>
  <si>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</si>
  <si>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</si>
  <si>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</si>
  <si>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</si>
  <si>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</si>
  <si>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</si>
  <si>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</si>
  <si>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</si>
  <si>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</si>
  <si>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</si>
  <si>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</si>
  <si>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</si>
  <si>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</si>
  <si>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</si>
  <si>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</si>
  <si>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</si>
  <si>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</si>
  <si>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</si>
  <si>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</si>
  <si>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</si>
  <si>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</si>
  <si>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</si>
  <si>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</si>
  <si>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</si>
  <si>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</si>
  <si>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</si>
  <si>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</si>
  <si>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</si>
  <si>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</si>
  <si>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</si>
  <si>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</si>
  <si>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</si>
  <si>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</si>
  <si>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</si>
  <si>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</si>
  <si>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</si>
  <si>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</si>
  <si>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</si>
  <si>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</si>
  <si>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</si>
  <si>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</si>
  <si>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</si>
  <si>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</si>
  <si>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</si>
  <si>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</si>
  <si>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</si>
  <si>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</si>
  <si>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</si>
  <si>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</si>
  <si>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</si>
  <si>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</si>
  <si>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</si>
  <si>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</si>
  <si>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</si>
  <si>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</si>
  <si>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</si>
  <si>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</si>
  <si>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</si>
  <si>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</si>
  <si>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</si>
  <si>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</si>
  <si>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</si>
  <si>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</si>
  <si>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</si>
  <si>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</si>
  <si>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</si>
  <si>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</si>
  <si>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</si>
  <si>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</si>
  <si>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</si>
  <si>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</si>
  <si>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</si>
  <si>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</si>
  <si>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</si>
  <si>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</si>
  <si>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</si>
  <si>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</si>
  <si>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</si>
  <si>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</si>
  <si>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</si>
  <si>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</si>
  <si>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</si>
  <si>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</si>
  <si>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</si>
  <si>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</si>
  <si>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</si>
  <si>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</si>
  <si>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</si>
  <si>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</si>
  <si>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</si>
  <si>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</si>
  <si>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</si>
  <si>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</si>
  <si>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</si>
  <si>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</si>
  <si>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</si>
  <si>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</si>
  <si>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</si>
  <si>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</si>
  <si>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</si>
  <si>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</si>
  <si>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</si>
  <si>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</si>
  <si>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</si>
  <si>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</si>
  <si>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</si>
  <si>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</si>
  <si>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</si>
  <si>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</si>
  <si>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</si>
  <si>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</si>
  <si>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</si>
  <si>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</si>
  <si>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</si>
  <si>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</si>
  <si>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</si>
  <si>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</si>
  <si>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</si>
  <si>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</si>
  <si>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</si>
  <si>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</si>
  <si>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</si>
  <si>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</si>
  <si>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</si>
  <si>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</si>
  <si>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</si>
  <si>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</si>
  <si>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</si>
  <si>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</si>
  <si>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</si>
  <si>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</si>
  <si>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</si>
  <si>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</si>
  <si>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</si>
  <si>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</si>
  <si>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</si>
  <si>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</si>
  <si>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</si>
  <si>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</si>
  <si>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</si>
  <si>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</si>
  <si>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</si>
  <si>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</si>
  <si>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</si>
  <si>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</si>
  <si>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</si>
  <si>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</si>
  <si>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</si>
  <si>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</si>
  <si>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</si>
  <si>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</si>
  <si>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</si>
  <si>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</si>
  <si>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</si>
  <si>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</si>
  <si>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</si>
  <si>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</si>
  <si>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</si>
  <si>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</si>
  <si>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</si>
  <si>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</si>
  <si>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</si>
  <si>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</si>
  <si>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</si>
  <si>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</si>
  <si>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</si>
  <si>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</si>
  <si>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</si>
  <si>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</si>
  <si>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</si>
  <si>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</si>
  <si>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</si>
  <si>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</si>
  <si>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</si>
  <si>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</si>
  <si>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</si>
  <si>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</si>
  <si>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</si>
  <si>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</si>
  <si>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</si>
  <si>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</si>
  <si>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</si>
  <si>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</si>
  <si>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</si>
  <si>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</si>
  <si>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</si>
  <si>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</si>
  <si>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</si>
  <si>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</si>
  <si>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</si>
  <si>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</si>
  <si>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</si>
  <si>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</si>
  <si>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</si>
  <si>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</si>
  <si>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</si>
  <si>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</si>
  <si>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</si>
  <si>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</si>
  <si>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</si>
  <si>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</si>
  <si>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</si>
  <si>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</si>
  <si>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</si>
  <si>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</si>
  <si>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</si>
  <si>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</si>
  <si>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</si>
  <si>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</si>
  <si>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</si>
  <si>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</si>
  <si>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</si>
  <si>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</si>
  <si>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</si>
  <si>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</si>
  <si>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</si>
  <si>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</si>
  <si>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</si>
  <si>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</si>
  <si>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</si>
  <si>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</si>
  <si>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</si>
  <si>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</si>
  <si>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</si>
  <si>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</si>
  <si>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</si>
  <si>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</si>
  <si>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</si>
  <si>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</si>
  <si>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</si>
  <si>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</si>
  <si>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</si>
  <si>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</si>
  <si>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</si>
  <si>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</si>
  <si>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</si>
  <si>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</si>
  <si>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</si>
  <si>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</si>
  <si>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</si>
  <si>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</si>
  <si>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</si>
  <si>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</si>
  <si>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</si>
  <si>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</si>
  <si>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</si>
  <si>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</si>
  <si>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</si>
  <si>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</si>
  <si>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</si>
  <si>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</si>
  <si>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</si>
  <si>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</si>
  <si>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</si>
  <si>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</si>
  <si>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</si>
  <si>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</si>
  <si>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</si>
  <si>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</si>
  <si>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</si>
  <si>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</si>
  <si>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</si>
  <si>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</si>
  <si>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</si>
  <si>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</si>
  <si>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</si>
  <si>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</si>
  <si>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</si>
  <si>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</si>
  <si>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</si>
  <si>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</si>
  <si>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</si>
  <si>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</si>
  <si>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</si>
  <si>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</si>
  <si>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</si>
  <si>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</si>
  <si>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</si>
  <si>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</si>
  <si>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</si>
  <si>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</si>
  <si>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</si>
  <si>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</si>
  <si>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</si>
  <si>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</si>
  <si>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</si>
  <si>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</si>
  <si>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</si>
  <si>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</si>
  <si>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</si>
  <si>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</si>
  <si>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</si>
  <si>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</si>
  <si>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</si>
  <si>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</si>
  <si>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</si>
  <si>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</si>
  <si>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</si>
  <si>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</si>
  <si>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</si>
  <si>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</si>
  <si>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</si>
  <si>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</si>
  <si>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</si>
  <si>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</si>
  <si>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</si>
  <si>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</si>
  <si>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</si>
  <si>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</si>
  <si>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</si>
  <si>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</si>
  <si>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</si>
  <si>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</si>
  <si>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</si>
  <si>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</si>
  <si>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</si>
  <si>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</si>
  <si>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</si>
  <si>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</si>
  <si>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</si>
  <si>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</si>
  <si>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</si>
  <si>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</si>
  <si>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</si>
  <si>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</si>
  <si>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</si>
  <si>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</si>
  <si>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</si>
  <si>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</si>
  <si>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</si>
  <si>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</si>
  <si>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</si>
  <si>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</si>
  <si>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</si>
  <si>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</si>
  <si>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</si>
  <si>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</si>
  <si>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</si>
  <si>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</si>
  <si>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</si>
  <si>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</si>
  <si>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</si>
  <si>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</si>
  <si>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</si>
  <si>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</si>
  <si>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</si>
  <si>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</si>
  <si>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</si>
  <si>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</si>
  <si>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</si>
  <si>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</si>
  <si>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</si>
  <si>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</si>
  <si>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</si>
  <si>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</si>
  <si>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</si>
  <si>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</si>
  <si>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</si>
  <si>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</si>
  <si>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</si>
  <si>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</si>
  <si>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</si>
  <si>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</si>
  <si>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</si>
  <si>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</si>
  <si>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</si>
  <si>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</si>
  <si>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</si>
  <si>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</si>
  <si>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</si>
  <si>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</si>
  <si>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</si>
  <si>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</si>
  <si>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</si>
  <si>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</si>
  <si>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</si>
  <si>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</si>
  <si>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</si>
  <si>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</si>
  <si>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</si>
  <si>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</si>
  <si>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</si>
  <si>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</si>
  <si>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</si>
  <si>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</si>
  <si>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</si>
  <si>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</si>
  <si>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</si>
  <si>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</si>
  <si>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</si>
  <si>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</si>
  <si>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</si>
  <si>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</si>
  <si>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</si>
  <si>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</si>
  <si>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</si>
  <si>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</si>
  <si>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</si>
  <si>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</si>
  <si>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</si>
  <si>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</si>
  <si>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</si>
  <si>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</si>
  <si>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</si>
  <si>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</si>
  <si>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</si>
  <si>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</si>
  <si>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</si>
  <si>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</si>
  <si>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</si>
  <si>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</si>
  <si>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</si>
  <si>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</si>
  <si>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</si>
  <si>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</si>
  <si>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</si>
  <si>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</si>
  <si>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</si>
  <si>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</si>
  <si>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</si>
  <si>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</si>
  <si>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</si>
  <si>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</si>
  <si>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</si>
  <si>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</si>
  <si>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</si>
  <si>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</si>
  <si>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</si>
  <si>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</si>
  <si>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</si>
  <si>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</si>
  <si>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</si>
  <si>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</si>
  <si>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</si>
  <si>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</si>
  <si>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</si>
  <si>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</si>
  <si>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</si>
  <si>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</si>
  <si>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</si>
  <si>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</si>
  <si>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</si>
  <si>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</si>
  <si>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</si>
  <si>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</si>
  <si>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</si>
  <si>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</si>
  <si>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</si>
  <si>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</si>
  <si>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</si>
  <si>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</si>
  <si>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</si>
  <si>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</si>
  <si>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</si>
  <si>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</si>
  <si>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</si>
  <si>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</si>
  <si>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</si>
  <si>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</si>
  <si>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</si>
  <si>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</si>
  <si>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</si>
  <si>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</si>
  <si>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</si>
  <si>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</si>
  <si>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</si>
  <si>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</si>
  <si>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</si>
  <si>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</si>
  <si>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</si>
  <si>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</si>
  <si>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</si>
  <si>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</si>
  <si>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</si>
  <si>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</si>
  <si>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</si>
  <si>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</si>
  <si>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</si>
  <si>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</si>
  <si>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</si>
  <si>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</si>
  <si>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</si>
  <si>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</si>
  <si>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</si>
  <si>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</si>
  <si>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</si>
  <si>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</si>
  <si>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</si>
  <si>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</si>
  <si>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</si>
  <si>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</si>
  <si>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</si>
  <si>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</si>
  <si>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</si>
  <si>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</si>
  <si>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</si>
  <si>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</si>
  <si>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</si>
  <si>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</si>
  <si>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</si>
  <si>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</si>
  <si>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</si>
  <si>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</si>
  <si>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</si>
  <si>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</si>
  <si>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</si>
  <si>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</si>
  <si>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</si>
  <si>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</si>
  <si>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</si>
  <si>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</si>
  <si>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</si>
  <si>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</si>
  <si>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</si>
  <si>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</si>
  <si>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</si>
  <si>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</si>
  <si>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</si>
  <si>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</si>
  <si>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</si>
  <si>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</si>
  <si>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</si>
  <si>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</si>
  <si>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</si>
  <si>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</si>
  <si>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</si>
  <si>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</si>
  <si>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</si>
  <si>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</si>
  <si>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</si>
  <si>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</si>
  <si>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</si>
  <si>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</si>
  <si>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</si>
  <si>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</si>
  <si>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</si>
  <si>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</si>
  <si>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</si>
  <si>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</si>
  <si>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</si>
  <si>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</si>
  <si>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</si>
  <si>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</si>
  <si>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</si>
  <si>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</si>
  <si>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</si>
  <si>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</si>
  <si>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</si>
  <si>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</si>
  <si>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</si>
  <si>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</si>
  <si>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</si>
  <si>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</si>
  <si>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</si>
  <si>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</si>
  <si>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</si>
  <si>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</si>
  <si>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</si>
  <si>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</si>
  <si>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</si>
  <si>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</si>
  <si>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</si>
  <si>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</si>
  <si>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</si>
  <si>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</si>
  <si>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</si>
  <si>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</si>
  <si>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</si>
  <si>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</si>
  <si>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</si>
  <si>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</si>
  <si>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</si>
  <si>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</si>
  <si>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</si>
  <si>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</si>
  <si>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</si>
  <si>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</si>
  <si>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</si>
  <si>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</si>
  <si>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</si>
  <si>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</si>
  <si>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</si>
  <si>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</si>
  <si>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</si>
  <si>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</si>
  <si>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</si>
  <si>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</si>
  <si>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</si>
  <si>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</si>
  <si>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</si>
  <si>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</si>
  <si>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</si>
  <si>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</si>
  <si>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</si>
  <si>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</si>
  <si>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</si>
  <si>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</si>
  <si>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</si>
  <si>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</si>
  <si>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</si>
  <si>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</si>
  <si>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</si>
  <si>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</si>
  <si>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</si>
  <si>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</si>
  <si>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</si>
  <si>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</si>
  <si>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</si>
  <si>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</si>
  <si>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</si>
  <si>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</si>
  <si>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</si>
  <si>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</si>
  <si>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</si>
  <si>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</si>
  <si>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</si>
  <si>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</si>
  <si>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</si>
  <si>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</si>
  <si>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</si>
  <si>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</si>
  <si>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</si>
  <si>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</si>
  <si>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</si>
  <si>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</si>
  <si>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</si>
  <si>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</si>
  <si>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</si>
  <si>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</si>
  <si>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</si>
  <si>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</si>
  <si>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</si>
  <si>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</si>
  <si>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</si>
  <si>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</si>
  <si>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</si>
  <si>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</si>
  <si>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</si>
  <si>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</si>
  <si>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</si>
  <si>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</si>
  <si>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</si>
  <si>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</si>
  <si>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</si>
  <si>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</si>
  <si>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</si>
  <si>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</si>
  <si>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</si>
  <si>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</si>
  <si>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</si>
  <si>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</si>
  <si>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</si>
  <si>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</si>
  <si>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</si>
  <si>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</si>
  <si>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</si>
  <si>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</si>
  <si>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</si>
  <si>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</si>
  <si>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</si>
  <si>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</si>
  <si>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</si>
  <si>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</si>
  <si>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</si>
  <si>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</si>
  <si>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</si>
  <si>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</si>
  <si>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</si>
  <si>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</si>
  <si>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</si>
  <si>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</si>
  <si>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</si>
  <si>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</si>
  <si>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</si>
  <si>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</si>
  <si>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</si>
  <si>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</si>
  <si>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</si>
  <si>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</si>
  <si>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</si>
  <si>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</si>
  <si>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</si>
  <si>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</si>
  <si>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</si>
  <si>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</si>
  <si>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</si>
  <si>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</si>
  <si>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</si>
  <si>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</si>
  <si>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</si>
  <si>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</si>
  <si>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</si>
  <si>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</si>
  <si>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</si>
  <si>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</si>
  <si>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</si>
  <si>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</si>
  <si>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</si>
  <si>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</si>
  <si>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</si>
  <si>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</si>
  <si>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</si>
  <si>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</si>
  <si>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</si>
  <si>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</si>
  <si>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</si>
  <si>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</si>
  <si>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</si>
  <si>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</si>
  <si>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</si>
  <si>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</si>
  <si>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</si>
  <si>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</si>
  <si>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</si>
  <si>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</si>
  <si>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</si>
  <si>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</si>
  <si>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</si>
  <si>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</si>
  <si>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</si>
  <si>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</si>
  <si>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</si>
  <si>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</si>
  <si>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</si>
  <si>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</si>
  <si>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</si>
  <si>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</si>
  <si>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</si>
  <si>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</si>
  <si>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</si>
  <si>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</si>
  <si>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</si>
  <si>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</si>
  <si>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</si>
  <si>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</si>
  <si>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</si>
  <si>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</si>
  <si>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</si>
  <si>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</si>
  <si>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</si>
  <si>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</si>
  <si>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</si>
  <si>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</si>
  <si>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</si>
  <si>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</si>
  <si>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</si>
  <si>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</si>
  <si>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</si>
  <si>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</si>
  <si>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</si>
  <si>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</si>
  <si>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</si>
  <si>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</si>
  <si>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</si>
  <si>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</si>
  <si>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</si>
  <si>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</si>
  <si>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</si>
  <si>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</si>
  <si>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</si>
  <si>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</si>
  <si>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</si>
  <si>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</si>
  <si>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</si>
  <si>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</si>
  <si>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</si>
  <si>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</si>
  <si>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</si>
  <si>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</si>
  <si>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</si>
  <si>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</si>
  <si>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</si>
  <si>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</si>
  <si>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</si>
  <si>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</si>
  <si>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</si>
  <si>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</si>
  <si>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</si>
  <si>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</si>
  <si>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</si>
  <si>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</si>
  <si>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</si>
  <si>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</si>
  <si>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</si>
  <si>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</si>
  <si>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</si>
  <si>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</si>
  <si>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</si>
  <si>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</si>
  <si>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</si>
  <si>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</si>
  <si>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</si>
  <si>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</si>
  <si>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</si>
  <si>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</si>
  <si>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</si>
  <si>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</si>
  <si>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</si>
  <si>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</si>
  <si>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</si>
  <si>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</si>
  <si>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</si>
  <si>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</si>
  <si>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</si>
  <si>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</si>
  <si>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</si>
  <si>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</si>
  <si>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</si>
  <si>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</si>
  <si>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</si>
  <si>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</si>
  <si>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</si>
  <si>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</si>
  <si>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</si>
  <si>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</si>
  <si>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</si>
  <si>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</si>
  <si>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</si>
  <si>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</si>
  <si>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</si>
  <si>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</si>
  <si>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</si>
  <si>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</si>
  <si>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</si>
  <si>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</si>
  <si>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</si>
  <si>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</si>
  <si>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</si>
  <si>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</si>
  <si>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</si>
  <si>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</si>
  <si>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</si>
  <si>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</si>
  <si>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</si>
  <si>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</si>
  <si>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</si>
  <si>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</si>
  <si>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</si>
  <si>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</si>
  <si>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</si>
  <si>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</si>
  <si>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</si>
  <si>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</si>
  <si>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</si>
  <si>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</si>
  <si>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</si>
  <si>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</si>
  <si>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</si>
  <si>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</si>
  <si>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</si>
  <si>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</si>
  <si>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</si>
  <si>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</si>
  <si>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</si>
  <si>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</si>
  <si>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</si>
  <si>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</si>
  <si>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</si>
  <si>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</si>
  <si>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</si>
  <si>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</si>
  <si>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</si>
  <si>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</si>
  <si>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</si>
  <si>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</si>
  <si>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</si>
  <si>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</si>
  <si>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</si>
  <si>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</si>
  <si>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</si>
  <si>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</si>
  <si>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</si>
  <si>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</si>
  <si>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</si>
  <si>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</si>
  <si>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</si>
  <si>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</si>
  <si>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</si>
  <si>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</si>
  <si>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</si>
  <si>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</si>
  <si>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</si>
  <si>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</si>
  <si>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</si>
  <si>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</si>
  <si>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</si>
  <si>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</si>
  <si>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</si>
  <si>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</si>
  <si>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</si>
  <si>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</si>
  <si>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</si>
  <si>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</si>
  <si>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</si>
  <si>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</si>
  <si>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</si>
  <si>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</si>
  <si>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</si>
  <si>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</si>
  <si>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</si>
  <si>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</si>
  <si>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</si>
  <si>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</si>
  <si>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</si>
  <si>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</si>
  <si>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</si>
  <si>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</si>
  <si>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</si>
  <si>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</si>
  <si>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</si>
  <si>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</si>
  <si>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</si>
  <si>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</si>
  <si>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</si>
  <si>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</si>
  <si>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</si>
  <si>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</si>
  <si>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</si>
  <si>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</si>
  <si>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</si>
  <si>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</si>
  <si>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</si>
  <si>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</si>
  <si>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</si>
  <si>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</si>
  <si>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</si>
  <si>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</si>
  <si>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</si>
  <si>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</si>
  <si>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</si>
  <si>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</si>
  <si>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</si>
  <si>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</si>
  <si>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</si>
  <si>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</si>
  <si>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</si>
  <si>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</si>
  <si>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</si>
  <si>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</si>
  <si>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</si>
  <si>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</si>
  <si>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</si>
  <si>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</si>
  <si>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</si>
  <si>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</si>
  <si>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</si>
  <si>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</si>
  <si>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</si>
  <si>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</si>
  <si>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</si>
  <si>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</si>
  <si>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</si>
  <si>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</si>
  <si>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</si>
  <si>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</si>
  <si>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</si>
  <si>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</si>
  <si>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</si>
  <si>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</si>
  <si>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</si>
  <si>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</si>
  <si>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</si>
  <si>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</si>
  <si>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</si>
  <si>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</si>
  <si>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</si>
  <si>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</si>
  <si>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</si>
  <si>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</si>
  <si>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</si>
  <si>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</si>
  <si>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</si>
  <si>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</si>
  <si>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</si>
  <si>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</si>
  <si>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</si>
  <si>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</si>
  <si>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</si>
  <si>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</si>
  <si>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</si>
  <si>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</si>
  <si>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</si>
  <si>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</si>
  <si>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</si>
  <si>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</si>
  <si>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</si>
  <si>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</si>
  <si>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</si>
  <si>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</si>
  <si>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</si>
  <si>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</si>
  <si>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</si>
  <si>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</si>
  <si>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</si>
  <si>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</si>
  <si>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</si>
  <si>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</si>
  <si>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</si>
  <si>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</si>
  <si>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</si>
  <si>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</si>
  <si>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</si>
  <si>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</si>
  <si>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</si>
  <si>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</si>
  <si>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</si>
  <si>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</si>
  <si>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</si>
  <si>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</si>
  <si>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</si>
  <si>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</si>
  <si>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</si>
  <si>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</si>
  <si>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</si>
  <si>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</si>
  <si>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</si>
  <si>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</si>
  <si>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</si>
  <si>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</si>
  <si>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</si>
  <si>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</si>
  <si>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</si>
  <si>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</si>
  <si>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</si>
  <si>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</si>
  <si>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</si>
  <si>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</si>
  <si>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</si>
  <si>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</si>
  <si>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</si>
  <si>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</si>
  <si>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</si>
  <si>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</si>
  <si>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</si>
  <si>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</si>
  <si>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</si>
  <si>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</si>
  <si>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</si>
  <si>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</si>
  <si>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</si>
  <si>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</si>
  <si>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</si>
  <si>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</si>
  <si>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</si>
  <si>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</si>
  <si>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</si>
  <si>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</si>
  <si>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</si>
  <si>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</si>
  <si>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</si>
  <si>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</si>
  <si>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</si>
  <si>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</si>
  <si>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</si>
  <si>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</si>
  <si>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</si>
  <si>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</si>
  <si>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</si>
  <si>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</si>
  <si>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</si>
  <si>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</si>
  <si>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</si>
  <si>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</si>
  <si>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</si>
  <si>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</si>
  <si>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</si>
  <si>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</si>
  <si>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</si>
  <si>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</si>
  <si>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</si>
  <si>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</si>
  <si>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</si>
  <si>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</si>
  <si>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</si>
  <si>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</si>
  <si>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</si>
  <si>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</si>
  <si>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</si>
  <si>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</si>
  <si>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</si>
  <si>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</si>
  <si>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</si>
  <si>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</si>
  <si>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</si>
  <si>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</si>
  <si>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</si>
  <si>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</si>
  <si>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</si>
  <si>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</si>
  <si>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</si>
  <si>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</si>
  <si>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</si>
  <si>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</si>
  <si>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</si>
  <si>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</si>
  <si>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</si>
  <si>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</si>
  <si>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</si>
  <si>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</si>
  <si>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</si>
  <si>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</si>
  <si>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</si>
  <si>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</si>
  <si>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</si>
  <si>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</si>
  <si>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</si>
  <si>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</si>
  <si>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</si>
  <si>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</si>
  <si>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</si>
  <si>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</si>
  <si>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</si>
  <si>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</si>
  <si>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</si>
  <si>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</si>
  <si>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</si>
  <si>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</si>
  <si>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</si>
  <si>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</si>
  <si>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</si>
  <si>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</si>
  <si>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</si>
  <si>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</si>
  <si>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</si>
  <si>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</si>
  <si>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</si>
  <si>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</si>
  <si>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</si>
  <si>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</si>
  <si>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</si>
  <si>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</si>
  <si>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</si>
  <si>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</si>
  <si>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</si>
  <si>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</si>
  <si>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</si>
  <si>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</si>
  <si>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</si>
  <si>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</si>
  <si>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</si>
  <si>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</si>
  <si>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</si>
  <si>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</si>
  <si>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</si>
  <si>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</si>
  <si>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</si>
  <si>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</si>
  <si>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</si>
  <si>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</si>
  <si>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</si>
  <si>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</si>
  <si>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</si>
  <si>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</si>
  <si>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</si>
  <si>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</si>
  <si>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</si>
  <si>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</si>
  <si>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</si>
  <si>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</si>
  <si>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</si>
  <si>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</si>
  <si>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</si>
  <si>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</si>
  <si>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</si>
  <si>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</si>
  <si>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</si>
  <si>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</si>
  <si>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</si>
  <si>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</si>
  <si>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</si>
  <si>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</si>
  <si>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</si>
  <si>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</si>
  <si>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</si>
  <si>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</si>
  <si>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</si>
  <si>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</si>
  <si>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</si>
  <si>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</si>
  <si>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</si>
  <si>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</si>
  <si>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</si>
  <si>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</si>
  <si>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</si>
  <si>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</si>
  <si>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</si>
  <si>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</si>
  <si>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</si>
  <si>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</si>
  <si>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</si>
  <si>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</si>
  <si>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</si>
  <si>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</si>
  <si>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</si>
  <si>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</si>
  <si>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</si>
  <si>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</si>
  <si>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</si>
  <si>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</si>
  <si>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</si>
  <si>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</si>
  <si>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</si>
  <si>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</si>
  <si>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</si>
  <si>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</si>
  <si>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</si>
  <si>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</si>
  <si>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</si>
  <si>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</si>
  <si>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</si>
  <si>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</si>
  <si>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</si>
  <si>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</si>
  <si>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</si>
  <si>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</si>
  <si>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</si>
  <si>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</si>
  <si>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</si>
  <si>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</si>
  <si>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</si>
  <si>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</si>
  <si>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</si>
  <si>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</si>
  <si>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</si>
  <si>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</si>
  <si>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</si>
  <si>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</si>
  <si>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</si>
  <si>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</si>
  <si>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</si>
  <si>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</si>
  <si>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</si>
  <si>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</si>
  <si>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</si>
  <si>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</si>
  <si>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</si>
  <si>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</si>
  <si>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</si>
  <si>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</si>
  <si>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</si>
  <si>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</si>
  <si>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</si>
  <si>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</si>
  <si>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</si>
  <si>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</si>
  <si>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</si>
  <si>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</si>
  <si>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</si>
  <si>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</si>
  <si>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</si>
  <si>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</si>
  <si>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</si>
  <si>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</si>
  <si>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</si>
  <si>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</si>
  <si>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</si>
  <si>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</si>
  <si>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</si>
  <si>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</si>
  <si>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</si>
  <si>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</si>
  <si>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</si>
  <si>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</si>
  <si>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</si>
  <si>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</si>
  <si>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</si>
  <si>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</si>
  <si>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</si>
  <si>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</si>
  <si>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</si>
  <si>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</si>
  <si>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</si>
  <si>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</si>
  <si>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</si>
  <si>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</si>
  <si>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</si>
  <si>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</si>
  <si>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</si>
  <si>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</si>
  <si>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</si>
  <si>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</si>
  <si>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</si>
  <si>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</si>
  <si>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</si>
  <si>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</si>
  <si>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</si>
  <si>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</si>
  <si>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</si>
  <si>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</si>
  <si>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</si>
  <si>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</si>
  <si>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</si>
  <si>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</si>
  <si>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</si>
  <si>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</si>
  <si>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</si>
  <si>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</si>
  <si>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</si>
  <si>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</si>
  <si>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</si>
  <si>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</si>
  <si>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</si>
  <si>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</si>
  <si>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</si>
  <si>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</si>
  <si>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</si>
  <si>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</si>
  <si>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</si>
  <si>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</si>
  <si>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</si>
  <si>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</si>
  <si>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</si>
  <si>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</si>
  <si>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</si>
  <si>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</si>
  <si>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</si>
  <si>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</si>
  <si>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</si>
  <si>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</si>
  <si>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</si>
  <si>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</si>
  <si>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</si>
  <si>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</si>
  <si>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</si>
  <si>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</si>
  <si>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</si>
  <si>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</si>
  <si>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</si>
  <si>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</si>
  <si>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</si>
  <si>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</si>
  <si>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</si>
  <si>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</si>
  <si>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</si>
  <si>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</si>
  <si>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</si>
  <si>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</si>
  <si>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</si>
  <si>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</si>
  <si>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</si>
  <si>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</si>
  <si>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</si>
  <si>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</si>
  <si>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</si>
  <si>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</si>
  <si>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</si>
  <si>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</si>
  <si>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</si>
  <si>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</si>
  <si>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</si>
  <si>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</si>
  <si>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</si>
  <si>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</si>
  <si>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</si>
  <si>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</si>
  <si>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</si>
  <si>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</si>
  <si>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</si>
  <si>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</si>
  <si>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</si>
  <si>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</si>
  <si>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</si>
  <si>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</si>
  <si>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</si>
  <si>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</si>
  <si>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</si>
  <si>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</si>
  <si>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</si>
  <si>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</si>
  <si>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</si>
  <si>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</si>
  <si>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</si>
  <si>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</si>
  <si>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</si>
  <si>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</si>
  <si>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</si>
  <si>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</si>
  <si>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</si>
  <si>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</si>
  <si>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</si>
  <si>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</si>
  <si>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</si>
  <si>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</si>
  <si>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</si>
  <si>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</si>
  <si>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</si>
  <si>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</si>
  <si>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</si>
  <si>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</si>
  <si>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</si>
  <si>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</si>
  <si>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</si>
  <si>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</si>
  <si>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</si>
  <si>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</si>
  <si>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</si>
  <si>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</si>
  <si>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</si>
  <si>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</si>
  <si>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</si>
  <si>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</si>
  <si>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</si>
  <si>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</si>
  <si>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</si>
  <si>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</si>
  <si>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</si>
  <si>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</si>
  <si>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</si>
  <si>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</si>
  <si>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</si>
  <si>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</si>
  <si>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</si>
  <si>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</si>
  <si>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</si>
  <si>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</si>
  <si>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</si>
  <si>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</si>
  <si>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</si>
  <si>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</si>
  <si>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</si>
  <si>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</si>
  <si>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</si>
  <si>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</si>
  <si>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</si>
  <si>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</si>
  <si>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</si>
  <si>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</si>
  <si>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</si>
  <si>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</si>
  <si>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</si>
  <si>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</si>
  <si>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</si>
  <si>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</si>
  <si>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</si>
  <si>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</si>
  <si>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</si>
  <si>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</si>
  <si>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</si>
  <si>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</si>
  <si>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</si>
  <si>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</si>
  <si>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</si>
  <si>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</si>
  <si>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</si>
  <si>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</si>
  <si>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</si>
  <si>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</si>
  <si>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</si>
  <si>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</si>
  <si>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</si>
  <si>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</si>
  <si>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</si>
  <si>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</si>
  <si>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</si>
  <si>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</si>
  <si>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</si>
  <si>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</si>
  <si>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</si>
  <si>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</si>
  <si>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</si>
  <si>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</si>
  <si>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</si>
  <si>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</si>
  <si>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</si>
  <si>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</si>
  <si>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</si>
  <si>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</si>
  <si>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</si>
  <si>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</si>
  <si>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</si>
  <si>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</si>
  <si>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</si>
  <si>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</si>
  <si>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</si>
  <si>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</si>
  <si>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</si>
  <si>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</si>
  <si>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</si>
  <si>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</si>
  <si>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</si>
  <si>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</si>
  <si>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</si>
  <si>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</si>
  <si>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</si>
  <si>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</si>
  <si>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</si>
  <si>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</si>
  <si>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</si>
  <si>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</si>
  <si>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</si>
  <si>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</si>
  <si>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</si>
  <si>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</si>
  <si>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</si>
  <si>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</si>
  <si>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</si>
  <si>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</si>
  <si>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</si>
  <si>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</si>
  <si>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</si>
  <si>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</si>
  <si>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</si>
  <si>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</si>
  <si>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</si>
  <si>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</si>
  <si>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</si>
  <si>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</si>
  <si>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</si>
  <si>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</si>
  <si>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</si>
  <si>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</si>
  <si>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</si>
  <si>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</si>
  <si>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</si>
  <si>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</si>
  <si>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</si>
  <si>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</si>
  <si>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</si>
  <si>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</si>
  <si>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</si>
  <si>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</si>
  <si>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</si>
  <si>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</si>
  <si>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</si>
  <si>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</si>
  <si>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</si>
  <si>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</si>
  <si>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</si>
  <si>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</si>
  <si>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</si>
  <si>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</si>
  <si>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</si>
  <si>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</si>
  <si>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</si>
  <si>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</si>
  <si>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</si>
  <si>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</si>
  <si>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</si>
  <si>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</si>
  <si>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</si>
  <si>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</si>
  <si>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</si>
  <si>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</si>
  <si>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</si>
  <si>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</si>
  <si>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</si>
  <si>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</si>
  <si>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</si>
  <si>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</si>
  <si>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</si>
  <si>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</si>
  <si>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</si>
  <si>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</si>
  <si>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</si>
  <si>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</si>
  <si>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</si>
  <si>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</si>
  <si>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</si>
  <si>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</si>
  <si>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</si>
  <si>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</si>
  <si>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</si>
  <si>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</si>
  <si>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</si>
  <si>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</si>
  <si>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</si>
  <si>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</si>
  <si>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</si>
  <si>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</si>
  <si>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</si>
  <si>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</si>
  <si>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</si>
  <si>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</si>
  <si>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</si>
  <si>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</si>
  <si>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</si>
  <si>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</si>
  <si>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</si>
  <si>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</si>
  <si>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</si>
  <si>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</si>
  <si>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</si>
  <si>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</si>
  <si>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</si>
  <si>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</si>
  <si>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</si>
  <si>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</si>
  <si>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</si>
  <si>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</si>
  <si>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</si>
  <si>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</si>
  <si>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</si>
  <si>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</si>
  <si>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</si>
  <si>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</si>
  <si>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</si>
  <si>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</si>
  <si>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</si>
  <si>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</si>
  <si>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</si>
  <si>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</si>
  <si>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</si>
  <si>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</si>
  <si>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</si>
  <si>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</si>
  <si>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</si>
  <si>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</si>
  <si>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</si>
  <si>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</si>
  <si>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</si>
  <si>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</si>
  <si>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</si>
  <si>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</si>
  <si>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</si>
  <si>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</si>
  <si>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</si>
  <si>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</si>
  <si>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</si>
  <si>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</si>
  <si>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</si>
  <si>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</si>
  <si>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</si>
  <si>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</si>
  <si>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</si>
  <si>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</si>
  <si>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</si>
  <si>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</si>
  <si>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</si>
  <si>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</si>
  <si>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</si>
  <si>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</si>
  <si>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</si>
  <si>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</si>
  <si>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</si>
  <si>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</si>
  <si>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</si>
  <si>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</si>
  <si>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</si>
  <si>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</si>
  <si>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</si>
  <si>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</si>
  <si>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</si>
  <si>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</si>
  <si>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</si>
  <si>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</si>
  <si>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</si>
  <si>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</si>
  <si>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</si>
  <si>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</si>
  <si>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</si>
  <si>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</si>
  <si>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</si>
  <si>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</si>
  <si>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</si>
  <si>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</si>
  <si>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</si>
  <si>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</si>
  <si>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</si>
  <si>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</si>
  <si>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</si>
  <si>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</si>
  <si>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</si>
  <si>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</si>
  <si>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</si>
  <si>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</si>
  <si>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</si>
  <si>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</si>
  <si>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</si>
  <si>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</si>
  <si>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</si>
  <si>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</si>
  <si>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</si>
  <si>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</si>
  <si>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</si>
  <si>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</si>
  <si>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</si>
  <si>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</si>
  <si>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</si>
  <si>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</si>
  <si>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</si>
  <si>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</si>
  <si>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</si>
  <si>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</si>
  <si>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</si>
  <si>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</si>
  <si>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</si>
  <si>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</si>
  <si>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</si>
  <si>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</si>
  <si>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</si>
  <si>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</si>
  <si>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</si>
  <si>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</si>
  <si>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</si>
  <si>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</si>
  <si>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</si>
  <si>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</si>
  <si>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</si>
  <si>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</si>
  <si>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</si>
  <si>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</si>
  <si>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</si>
  <si>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</si>
  <si>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</si>
  <si>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</si>
  <si>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</si>
  <si>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</si>
  <si>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</si>
  <si>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</si>
  <si>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</si>
  <si>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</si>
  <si>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</si>
  <si>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</si>
  <si>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</si>
  <si>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</si>
  <si>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</si>
  <si>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</si>
  <si>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</si>
  <si>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</si>
  <si>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</si>
  <si>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</si>
  <si>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</si>
  <si>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</si>
  <si>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</si>
  <si>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</si>
  <si>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</si>
  <si>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</si>
  <si>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</si>
  <si>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</si>
  <si>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</si>
  <si>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</si>
  <si>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</si>
  <si>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</si>
  <si>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</si>
  <si>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</si>
  <si>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</si>
  <si>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</si>
  <si>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</si>
  <si>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</si>
  <si>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</si>
  <si>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</si>
  <si>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</si>
  <si>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</si>
  <si>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</si>
  <si>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</si>
  <si>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</si>
  <si>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</si>
  <si>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</si>
  <si>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</si>
  <si>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</si>
  <si>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</si>
  <si>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</si>
  <si>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</si>
  <si>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</si>
  <si>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</si>
  <si>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</si>
  <si>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</si>
  <si>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</si>
  <si>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</si>
  <si>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</si>
  <si>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</si>
  <si>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</si>
  <si>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</si>
  <si>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</si>
  <si>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</si>
  <si>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</si>
  <si>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</si>
  <si>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</si>
  <si>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</si>
  <si>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</si>
  <si>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</si>
  <si>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</si>
  <si>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</si>
  <si>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</si>
  <si>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</si>
  <si>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</si>
  <si>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</si>
  <si>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</si>
  <si>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</si>
  <si>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</si>
  <si>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</si>
  <si>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</si>
  <si>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</si>
  <si>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</si>
  <si>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</si>
  <si>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</si>
  <si>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</si>
  <si>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</si>
  <si>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</si>
  <si>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</si>
  <si>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</si>
  <si>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</si>
  <si>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</si>
  <si>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</si>
  <si>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</si>
  <si>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</si>
  <si>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</si>
  <si>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</si>
  <si>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</si>
  <si>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</si>
  <si>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</si>
  <si>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</si>
  <si>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</si>
  <si>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</si>
  <si>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</si>
  <si>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</si>
  <si>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</si>
  <si>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</si>
  <si>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</si>
  <si>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</si>
  <si>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</si>
  <si>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</si>
  <si>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</si>
  <si>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</si>
  <si>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</si>
  <si>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</si>
  <si>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</si>
  <si>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</si>
  <si>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</si>
  <si>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</si>
  <si>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</si>
  <si>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</si>
  <si>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</si>
  <si>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</si>
  <si>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</si>
  <si>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</si>
  <si>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</si>
  <si>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</si>
  <si>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</si>
  <si>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</si>
  <si>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</si>
  <si>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</si>
  <si>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</si>
  <si>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</si>
  <si>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</si>
  <si>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</si>
  <si>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</si>
  <si>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</si>
  <si>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</si>
  <si>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</si>
  <si>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</si>
  <si>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</si>
  <si>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</si>
  <si>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</si>
  <si>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</si>
  <si>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</si>
  <si>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</si>
  <si>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</si>
  <si>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</si>
  <si>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</si>
  <si>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</si>
  <si>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</si>
  <si>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</si>
  <si>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</si>
  <si>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</si>
  <si>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</si>
  <si>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</si>
  <si>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</si>
  <si>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</si>
  <si>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</si>
  <si>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</si>
  <si>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</si>
  <si>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</si>
  <si>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</si>
  <si>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</si>
  <si>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</si>
  <si>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</si>
  <si>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</si>
  <si>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</si>
  <si>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</si>
  <si>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</si>
  <si>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</si>
  <si>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</si>
  <si>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</si>
  <si>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</si>
  <si>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</si>
  <si>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</si>
  <si>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</si>
  <si>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</si>
  <si>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</si>
  <si>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</si>
  <si>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</si>
  <si>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</si>
  <si>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</si>
  <si>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</si>
  <si>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</si>
  <si>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</si>
  <si>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</si>
  <si>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</si>
  <si>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</si>
  <si>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</si>
  <si>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</si>
  <si>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</si>
  <si>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</si>
  <si>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</si>
  <si>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</si>
  <si>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</si>
  <si>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</si>
  <si>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</si>
  <si>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</si>
  <si>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</si>
  <si>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</si>
  <si>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</si>
  <si>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</si>
  <si>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</si>
  <si>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</si>
  <si>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</si>
  <si>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</si>
  <si>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</si>
  <si>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</si>
  <si>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</si>
  <si>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</si>
  <si>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</si>
  <si>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</si>
  <si>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</si>
  <si>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</si>
  <si>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</si>
  <si>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</si>
  <si>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</si>
  <si>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</si>
  <si>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</si>
  <si>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</si>
  <si>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</si>
  <si>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</si>
  <si>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</si>
  <si>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</si>
  <si>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</si>
  <si>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</si>
  <si>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</si>
  <si>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</si>
  <si>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</si>
  <si>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</si>
  <si>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</si>
  <si>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</si>
  <si>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</si>
  <si>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</si>
  <si>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</si>
  <si>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</si>
  <si>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</si>
  <si>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</si>
  <si>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</si>
  <si>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</si>
  <si>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</si>
  <si>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</si>
  <si>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</si>
  <si>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</si>
  <si>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</si>
  <si>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</si>
  <si>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</si>
  <si>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</si>
  <si>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</si>
  <si>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</si>
  <si>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</si>
  <si>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</si>
  <si>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</si>
  <si>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</si>
  <si>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</si>
  <si>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</si>
  <si>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</si>
  <si>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</si>
  <si>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</si>
  <si>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</si>
  <si>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</si>
  <si>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</si>
  <si>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</si>
  <si>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</si>
  <si>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</si>
  <si>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</si>
  <si>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</si>
  <si>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</si>
  <si>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</si>
  <si>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</si>
  <si>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</si>
  <si>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</si>
  <si>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</si>
  <si>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</si>
  <si>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</si>
  <si>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</si>
  <si>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</si>
  <si>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</si>
  <si>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</si>
  <si>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</si>
  <si>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</si>
  <si>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</si>
  <si>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</si>
  <si>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</si>
  <si>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</si>
  <si>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</si>
  <si>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</si>
  <si>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</si>
  <si>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</si>
  <si>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</si>
  <si>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</si>
  <si>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</si>
  <si>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</si>
  <si>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</si>
  <si>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</si>
  <si>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</si>
  <si>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</si>
  <si>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</si>
  <si>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</si>
  <si>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</si>
  <si>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</si>
  <si>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</si>
  <si>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</si>
  <si>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</si>
  <si>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</si>
  <si>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</si>
  <si>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</si>
  <si>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</si>
  <si>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</si>
  <si>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</si>
  <si>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</si>
  <si>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</si>
  <si>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</si>
  <si>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</si>
  <si>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</si>
  <si>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</si>
  <si>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</si>
  <si>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</si>
  <si>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</si>
  <si>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</si>
  <si>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</si>
  <si>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</si>
  <si>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</si>
  <si>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</si>
  <si>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</si>
  <si>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</si>
  <si>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</si>
  <si>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</si>
  <si>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</si>
  <si>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</si>
  <si>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</si>
  <si>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</si>
  <si>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</si>
  <si>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</si>
  <si>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</si>
  <si>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</si>
  <si>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</si>
  <si>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</si>
  <si>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</si>
  <si>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</si>
  <si>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</si>
  <si>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</si>
  <si>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</si>
  <si>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</si>
  <si>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</si>
  <si>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</si>
  <si>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</si>
  <si>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</si>
  <si>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</si>
  <si>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</si>
  <si>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</si>
  <si>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</si>
  <si>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</si>
  <si>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</si>
  <si>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</si>
  <si>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</si>
  <si>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</si>
  <si>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</si>
  <si>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</si>
  <si>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</si>
  <si>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</si>
  <si>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</si>
  <si>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</si>
  <si>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</si>
  <si>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</si>
  <si>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</si>
  <si>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</si>
  <si>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</si>
  <si>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</si>
  <si>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</si>
  <si>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</si>
  <si>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</si>
  <si>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</si>
  <si>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</si>
  <si>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</si>
  <si>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</si>
  <si>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</si>
  <si>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</si>
  <si>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</si>
  <si>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</si>
  <si>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</si>
  <si>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</si>
  <si>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</si>
  <si>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</si>
  <si>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</si>
  <si>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</si>
  <si>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</si>
  <si>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</si>
  <si>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</si>
  <si>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</si>
  <si>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</si>
  <si>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</si>
  <si>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</si>
  <si>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</si>
  <si>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</si>
  <si>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</si>
  <si>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</si>
  <si>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</si>
  <si>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</si>
  <si>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</si>
  <si>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</si>
  <si>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</si>
  <si>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</si>
  <si>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</si>
  <si>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</si>
  <si>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</si>
  <si>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</si>
  <si>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</si>
  <si>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</si>
  <si>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</si>
  <si>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</si>
  <si>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</si>
  <si>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</si>
  <si>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</si>
  <si>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</si>
  <si>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</si>
  <si>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</si>
  <si>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</si>
  <si>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</si>
  <si>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</si>
  <si>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</si>
  <si>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</si>
  <si>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</si>
  <si>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</si>
  <si>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</si>
  <si>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</si>
  <si>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</si>
  <si>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</si>
  <si>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</si>
  <si>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</si>
  <si>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</si>
  <si>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</si>
  <si>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</si>
  <si>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</si>
  <si>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</si>
  <si>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</si>
  <si>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</si>
  <si>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</si>
  <si>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</si>
  <si>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</si>
  <si>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</si>
  <si>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</si>
  <si>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</si>
  <si>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</si>
  <si>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</si>
  <si>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</si>
  <si>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</si>
  <si>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</si>
  <si>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</si>
  <si>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</si>
  <si>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</si>
  <si>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</si>
  <si>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</si>
  <si>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</si>
  <si>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</si>
  <si>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</si>
  <si>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</si>
  <si>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</si>
  <si>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</si>
  <si>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</si>
  <si>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</si>
  <si>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</si>
  <si>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</si>
  <si>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</si>
  <si>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</si>
  <si>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</si>
  <si>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</si>
  <si>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</si>
  <si>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</si>
  <si>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</si>
  <si>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</si>
  <si>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</si>
  <si>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</si>
  <si>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</si>
  <si>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</si>
  <si>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</si>
  <si>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</si>
  <si>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</si>
  <si>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</si>
  <si>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</si>
  <si>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</si>
  <si>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</si>
  <si>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</si>
  <si>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</si>
  <si>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</si>
  <si>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</si>
  <si>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</si>
  <si>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</si>
  <si>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</si>
  <si>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</si>
  <si>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</si>
  <si>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</si>
  <si>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</si>
  <si>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</si>
  <si>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</si>
  <si>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</si>
  <si>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</si>
  <si>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</si>
  <si>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</si>
  <si>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</si>
  <si>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</si>
  <si>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</si>
  <si>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</si>
  <si>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</si>
  <si>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</si>
  <si>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</si>
  <si>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</si>
  <si>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</si>
  <si>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</si>
  <si>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</si>
  <si>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</si>
  <si>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</si>
  <si>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</si>
  <si>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</si>
  <si>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</si>
  <si>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</si>
  <si>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</si>
  <si>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</si>
  <si>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</si>
  <si>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</si>
  <si>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</si>
  <si>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</si>
  <si>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</si>
  <si>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</si>
  <si>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</si>
  <si>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</si>
  <si>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</si>
  <si>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</si>
  <si>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</si>
  <si>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</si>
  <si>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</si>
  <si>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</si>
  <si>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</si>
  <si>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</si>
  <si>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</si>
  <si>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</si>
  <si>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</si>
  <si>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</si>
  <si>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</si>
  <si>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</si>
  <si>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</si>
  <si>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</si>
  <si>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</si>
  <si>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</si>
  <si>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</si>
  <si>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</si>
  <si>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</si>
  <si>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</si>
  <si>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</si>
  <si>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</si>
  <si>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</si>
  <si>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</si>
  <si>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</si>
  <si>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</si>
  <si>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</si>
  <si>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</si>
  <si>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</si>
  <si>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</si>
  <si>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</si>
  <si>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</si>
  <si>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</si>
  <si>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</si>
  <si>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</si>
  <si>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</si>
  <si>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</si>
  <si>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</si>
  <si>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</si>
  <si>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</si>
  <si>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</si>
  <si>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</si>
  <si>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</si>
  <si>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</si>
  <si>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</si>
  <si>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</si>
  <si>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</si>
  <si>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</si>
  <si>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</si>
  <si>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</si>
  <si>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</si>
  <si>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</si>
  <si>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</si>
  <si>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</si>
  <si>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</si>
  <si>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</si>
  <si>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</si>
  <si>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</si>
  <si>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</si>
  <si>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</si>
  <si>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</si>
  <si>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</si>
  <si>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</si>
  <si>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</si>
  <si>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</si>
  <si>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</si>
  <si>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</si>
  <si>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</si>
  <si>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</si>
  <si>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</si>
  <si>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</si>
  <si>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</si>
  <si>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</si>
  <si>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</si>
  <si>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</si>
  <si>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</si>
  <si>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</si>
  <si>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</si>
  <si>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</si>
  <si>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</si>
  <si>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</si>
  <si>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</si>
  <si>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</si>
  <si>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</si>
  <si>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</si>
  <si>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</si>
  <si>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</si>
  <si>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</si>
  <si>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</si>
  <si>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</si>
  <si>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</si>
  <si>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</si>
  <si>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</si>
  <si>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</si>
  <si>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</si>
  <si>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</si>
  <si>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</si>
  <si>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</si>
  <si>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</si>
  <si>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</si>
  <si>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</si>
  <si>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</si>
  <si>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</si>
  <si>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</si>
  <si>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</si>
  <si>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</si>
  <si>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</si>
  <si>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</si>
  <si>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</si>
  <si>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</si>
  <si>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</si>
  <si>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</si>
  <si>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</si>
  <si>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</si>
  <si>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</si>
  <si>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</si>
  <si>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</si>
  <si>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</si>
  <si>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</si>
  <si>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</si>
  <si>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</si>
  <si>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</si>
  <si>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</si>
  <si>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</si>
  <si>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</si>
  <si>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</si>
  <si>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</si>
  <si>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</si>
  <si>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</si>
  <si>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</si>
  <si>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</si>
  <si>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</si>
  <si>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</si>
  <si>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</si>
  <si>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</si>
  <si>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</si>
  <si>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</si>
  <si>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</si>
  <si>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</si>
  <si>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</si>
  <si>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</si>
  <si>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</si>
  <si>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</si>
  <si>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</si>
  <si>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</si>
  <si>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</si>
  <si>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</si>
  <si>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</si>
  <si>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</si>
  <si>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</si>
  <si>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</si>
  <si>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</si>
  <si>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</si>
  <si>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</si>
  <si>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</si>
  <si>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</si>
  <si>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</si>
  <si>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</si>
  <si>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</si>
  <si>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</si>
  <si>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</si>
  <si>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</si>
  <si>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</si>
  <si>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</si>
  <si>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</si>
  <si>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</si>
  <si>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</si>
  <si>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</si>
  <si>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</si>
  <si>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</si>
  <si>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</si>
  <si>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</si>
  <si>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</si>
  <si>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</si>
  <si>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</si>
  <si>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</si>
  <si>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</si>
  <si>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</si>
  <si>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</si>
  <si>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</si>
  <si>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</si>
  <si>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</si>
  <si>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</si>
  <si>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</si>
  <si>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</si>
  <si>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</si>
  <si>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</si>
  <si>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</si>
  <si>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</si>
  <si>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</si>
  <si>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</si>
  <si>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</si>
  <si>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</si>
  <si>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</si>
  <si>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</si>
  <si>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</si>
  <si>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</si>
  <si>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</si>
  <si>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</si>
  <si>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</si>
  <si>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</si>
  <si>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</si>
  <si>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</si>
  <si>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</si>
  <si>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</si>
  <si>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</si>
  <si>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</si>
  <si>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</si>
  <si>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</si>
  <si>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</si>
  <si>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</si>
  <si>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</si>
  <si>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</si>
  <si>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</si>
  <si>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</si>
  <si>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</si>
  <si>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</si>
  <si>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</si>
  <si>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</si>
  <si>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</si>
  <si>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</si>
  <si>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</si>
  <si>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</si>
  <si>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</si>
  <si>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</si>
  <si>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</si>
  <si>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</si>
  <si>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</si>
  <si>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</si>
  <si>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</si>
  <si>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</si>
  <si>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</si>
  <si>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</si>
  <si>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</si>
  <si>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</si>
  <si>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</si>
  <si>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</si>
  <si>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</si>
  <si>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</si>
  <si>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</si>
  <si>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</si>
  <si>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</si>
  <si>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</si>
  <si>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</si>
  <si>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</si>
  <si>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</si>
  <si>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</si>
  <si>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</si>
  <si>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</si>
  <si>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</si>
  <si>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</si>
  <si>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</si>
  <si>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</si>
  <si>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</si>
  <si>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</si>
  <si>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</si>
  <si>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</si>
  <si>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</si>
  <si>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</si>
  <si>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</si>
  <si>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</si>
  <si>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</si>
  <si>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</si>
  <si>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</si>
  <si>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</si>
  <si>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</si>
  <si>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</si>
  <si>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</si>
  <si>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</si>
  <si>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</si>
  <si>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</si>
  <si>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</si>
  <si>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</si>
  <si>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</si>
  <si>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</si>
  <si>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</si>
  <si>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</si>
  <si>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</si>
  <si>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</si>
  <si>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</si>
  <si>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</si>
  <si>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</si>
  <si>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</si>
  <si>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</si>
  <si>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</si>
  <si>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</si>
  <si>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</si>
  <si>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</si>
  <si>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</si>
  <si>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</si>
  <si>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</si>
  <si>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</si>
  <si>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</si>
  <si>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</si>
  <si>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</si>
  <si>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</si>
  <si>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</si>
  <si>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</si>
  <si>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</si>
  <si>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</si>
  <si>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</si>
  <si>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</si>
  <si>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</si>
  <si>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</si>
  <si>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</si>
  <si>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</si>
  <si>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</si>
  <si>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</si>
  <si>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</si>
  <si>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</si>
  <si>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</si>
  <si>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</si>
  <si>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</si>
  <si>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</si>
  <si>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</si>
  <si>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</si>
  <si>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</si>
  <si>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</si>
  <si>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</si>
  <si>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</si>
  <si>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</si>
  <si>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</si>
  <si>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</si>
  <si>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</si>
  <si>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</si>
  <si>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</si>
  <si>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</si>
  <si>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</si>
  <si>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</si>
  <si>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</si>
  <si>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</si>
  <si>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</si>
  <si>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</si>
  <si>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</si>
  <si>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</si>
  <si>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</si>
  <si>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</si>
  <si>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</si>
  <si>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</si>
  <si>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</si>
  <si>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</si>
  <si>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</si>
  <si>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</si>
  <si>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</si>
  <si>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</si>
  <si>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</si>
  <si>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</si>
  <si>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</si>
  <si>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</si>
  <si>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</si>
  <si>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</si>
  <si>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</si>
  <si>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</si>
  <si>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</si>
  <si>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</si>
  <si>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</si>
  <si>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</si>
  <si>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</si>
  <si>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</si>
  <si>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</si>
  <si>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</si>
  <si>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</si>
  <si>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</si>
  <si>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</si>
  <si>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</si>
  <si>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</si>
  <si>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</si>
  <si>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</si>
  <si>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</si>
  <si>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</si>
  <si>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</si>
  <si>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</si>
  <si>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</si>
  <si>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</si>
  <si>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</si>
  <si>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</si>
  <si>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</si>
  <si>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</si>
  <si>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</si>
  <si>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</si>
  <si>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</si>
  <si>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</si>
  <si>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</si>
  <si>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</si>
  <si>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</si>
  <si>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</si>
  <si>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</si>
  <si>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</si>
  <si>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</si>
  <si>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</si>
  <si>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</si>
  <si>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</si>
  <si>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</si>
  <si>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</si>
  <si>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</si>
  <si>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</si>
  <si>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</si>
  <si>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</si>
  <si>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</si>
  <si>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</si>
  <si>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</si>
  <si>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</si>
  <si>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</si>
  <si>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</si>
  <si>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</si>
  <si>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</si>
  <si>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</si>
  <si>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</si>
  <si>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</si>
  <si>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</si>
  <si>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</si>
  <si>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</si>
  <si>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</si>
  <si>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</si>
  <si>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</si>
  <si>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</si>
  <si>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</si>
  <si>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</si>
  <si>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</si>
  <si>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</si>
  <si>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</si>
  <si>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</si>
  <si>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</si>
  <si>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</si>
  <si>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</si>
  <si>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</si>
  <si>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</si>
  <si>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</si>
  <si>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</si>
  <si>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</si>
  <si>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</si>
  <si>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</si>
  <si>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</si>
  <si>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</si>
  <si>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</si>
  <si>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</si>
  <si>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</si>
  <si>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</si>
  <si>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</si>
  <si>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</si>
  <si>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</si>
  <si>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</si>
  <si>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</si>
  <si>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</si>
  <si>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</si>
  <si>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</si>
  <si>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</si>
  <si>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</si>
  <si>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</si>
  <si>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</si>
  <si>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</si>
  <si>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</si>
  <si>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</si>
  <si>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</si>
  <si>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</si>
  <si>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</si>
  <si>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</si>
  <si>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</si>
  <si>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</si>
  <si>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</si>
  <si>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</si>
  <si>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</si>
  <si>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</si>
  <si>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</si>
  <si>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</si>
  <si>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</si>
  <si>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</si>
  <si>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</si>
  <si>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</si>
  <si>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</si>
  <si>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</si>
  <si>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</si>
  <si>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</si>
  <si>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</si>
  <si>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</si>
  <si>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</si>
  <si>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</si>
  <si>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</si>
  <si>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</si>
  <si>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</si>
  <si>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</si>
  <si>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</si>
  <si>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</si>
  <si>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</si>
  <si>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</si>
  <si>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</si>
  <si>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</si>
  <si>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</si>
  <si>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</si>
  <si>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</si>
  <si>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</si>
  <si>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</si>
  <si>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</si>
  <si>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</si>
  <si>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</si>
  <si>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</si>
  <si>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</si>
  <si>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</si>
  <si>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</si>
  <si>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</si>
  <si>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</si>
  <si>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</si>
  <si>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</si>
  <si>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</si>
  <si>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</si>
  <si>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</si>
  <si>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</si>
  <si>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</si>
  <si>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</si>
  <si>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</si>
  <si>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</si>
  <si>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</si>
  <si>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</si>
  <si>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</si>
  <si>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</si>
  <si>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</si>
  <si>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</si>
  <si>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</si>
  <si>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</si>
  <si>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</si>
  <si>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</si>
  <si>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</si>
  <si>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</si>
  <si>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</si>
  <si>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</si>
  <si>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</si>
  <si>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</si>
  <si>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</si>
  <si>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</si>
  <si>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</si>
  <si>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</si>
  <si>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</si>
  <si>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</si>
  <si>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</si>
  <si>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</si>
  <si>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</si>
  <si>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</si>
  <si>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</si>
  <si>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</si>
  <si>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</si>
  <si>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</si>
  <si>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</si>
  <si>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</si>
  <si>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</si>
  <si>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</si>
  <si>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</si>
  <si>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</si>
  <si>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</si>
  <si>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</si>
  <si>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</si>
  <si>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</si>
  <si>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</si>
  <si>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</si>
  <si>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</si>
  <si>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</si>
  <si>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</si>
  <si>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</si>
  <si>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</si>
  <si>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</si>
  <si>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</si>
  <si>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</si>
  <si>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</si>
  <si>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</si>
  <si>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</si>
  <si>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</si>
  <si>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</si>
  <si>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</si>
  <si>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</si>
  <si>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</si>
  <si>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</si>
  <si>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</si>
  <si>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</si>
  <si>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</si>
  <si>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</si>
  <si>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</si>
  <si>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</si>
  <si>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</si>
  <si>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</si>
  <si>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</si>
  <si>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</si>
  <si>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</si>
  <si>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</si>
  <si>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</si>
  <si>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</si>
  <si>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</si>
  <si>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</si>
  <si>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</si>
  <si>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</si>
  <si>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</si>
  <si>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</si>
  <si>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</si>
  <si>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</si>
  <si>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</si>
  <si>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</si>
  <si>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</si>
  <si>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</si>
  <si>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</si>
  <si>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</si>
  <si>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</si>
  <si>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</si>
  <si>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</si>
  <si>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</si>
  <si>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</si>
  <si>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</si>
  <si>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</si>
  <si>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</si>
  <si>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</si>
  <si>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</si>
  <si>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</si>
  <si>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</si>
  <si>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</si>
  <si>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</si>
  <si>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</si>
  <si>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</si>
  <si>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</si>
  <si>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</si>
  <si>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</si>
  <si>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</si>
  <si>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</si>
  <si>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</si>
  <si>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</si>
  <si>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</si>
  <si>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</si>
  <si>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</si>
  <si>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</si>
  <si>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</si>
  <si>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</si>
  <si>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</si>
  <si>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</si>
  <si>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</si>
  <si>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</si>
  <si>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</si>
  <si>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</si>
  <si>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</si>
  <si>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</si>
  <si>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</si>
  <si>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</si>
  <si>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</si>
  <si>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</si>
  <si>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</si>
  <si>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</si>
  <si>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</si>
  <si>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</si>
  <si>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</si>
  <si>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</si>
  <si>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</si>
  <si>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</si>
  <si>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</si>
  <si>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</si>
  <si>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</si>
  <si>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</si>
  <si>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</si>
  <si>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</si>
  <si>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</si>
  <si>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</si>
  <si>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</si>
  <si>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</si>
  <si>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</si>
  <si>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</si>
  <si>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</si>
  <si>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</si>
  <si>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</si>
  <si>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</si>
  <si>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</si>
  <si>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</si>
  <si>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</si>
  <si>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</si>
  <si>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</si>
  <si>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</si>
  <si>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</si>
  <si>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</si>
  <si>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</si>
  <si>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</si>
  <si>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</si>
  <si>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</si>
  <si>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</si>
  <si>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</si>
  <si>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</si>
  <si>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</si>
  <si>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</si>
  <si>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</si>
  <si>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</si>
  <si>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</si>
  <si>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</si>
  <si>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</si>
  <si>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</si>
  <si>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</si>
  <si>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</si>
  <si>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</si>
  <si>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</si>
  <si>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</si>
  <si>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</si>
  <si>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</si>
  <si>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</si>
  <si>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</si>
  <si>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</si>
  <si>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</si>
  <si>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</si>
  <si>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</si>
  <si>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</si>
  <si>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</si>
  <si>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</si>
  <si>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</si>
  <si>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</si>
  <si>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</si>
  <si>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</si>
  <si>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</si>
  <si>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</si>
  <si>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</si>
  <si>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</si>
  <si>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</si>
  <si>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</si>
  <si>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</si>
  <si>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</si>
  <si>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</si>
  <si>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</si>
  <si>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</si>
  <si>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</si>
  <si>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</si>
  <si>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</si>
  <si>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</si>
  <si>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</si>
  <si>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</si>
  <si>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</si>
  <si>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</si>
  <si>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</si>
  <si>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</si>
  <si>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</si>
  <si>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</si>
  <si>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</si>
  <si>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</si>
  <si>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</si>
  <si>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</si>
  <si>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</si>
  <si>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</si>
  <si>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</si>
  <si>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</si>
  <si>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</si>
  <si>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</si>
  <si>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</si>
  <si>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</si>
  <si>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</si>
  <si>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</si>
  <si>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</si>
  <si>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</si>
  <si>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</si>
  <si>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</si>
  <si>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</si>
  <si>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</si>
  <si>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</si>
  <si>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</si>
  <si>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</si>
  <si>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</si>
  <si>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</si>
  <si>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</si>
  <si>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</si>
  <si>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</si>
  <si>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</si>
  <si>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</si>
  <si>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</si>
  <si>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</si>
  <si>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</si>
  <si>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</si>
  <si>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</si>
  <si>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</si>
  <si>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</si>
  <si>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</si>
  <si>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</si>
  <si>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</si>
  <si>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</si>
  <si>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</si>
  <si>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</si>
  <si>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</si>
  <si>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</si>
  <si>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</si>
  <si>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</si>
  <si>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</si>
  <si>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</si>
  <si>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</si>
  <si>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</si>
  <si>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</si>
  <si>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</si>
  <si>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</si>
  <si>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</si>
  <si>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</si>
  <si>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</si>
  <si>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</si>
  <si>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</si>
  <si>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</si>
  <si>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</si>
  <si>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</si>
  <si>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</si>
  <si>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</si>
  <si>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</si>
  <si>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</si>
  <si>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</si>
  <si>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</si>
  <si>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</si>
  <si>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</si>
  <si>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</si>
  <si>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</si>
  <si>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</si>
  <si>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</si>
  <si>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</si>
  <si>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</si>
  <si>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</si>
  <si>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</si>
  <si>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</si>
  <si>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</si>
  <si>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</si>
  <si>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</si>
  <si>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</si>
  <si>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</si>
  <si>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</si>
  <si>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</si>
  <si>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</si>
  <si>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</si>
  <si>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</si>
  <si>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</si>
  <si>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</si>
  <si>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</si>
  <si>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</si>
  <si>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</si>
  <si>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</si>
  <si>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</si>
  <si>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</si>
  <si>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</si>
  <si>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</si>
  <si>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</si>
  <si>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</si>
  <si>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</si>
  <si>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</si>
  <si>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</si>
  <si>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</si>
  <si>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</si>
  <si>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</si>
  <si>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</si>
  <si>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</si>
  <si>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</si>
  <si>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</si>
  <si>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</si>
  <si>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</si>
  <si>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</si>
  <si>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</si>
  <si>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</si>
  <si>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</si>
  <si>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</si>
  <si>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</si>
  <si>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</si>
  <si>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</si>
  <si>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</si>
  <si>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</si>
  <si>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</si>
  <si>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</si>
  <si>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</si>
  <si>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</si>
  <si>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</si>
  <si>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</si>
  <si>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</si>
  <si>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</si>
  <si>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</si>
  <si>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</si>
  <si>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</si>
  <si>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</si>
  <si>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</si>
  <si>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</si>
  <si>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</si>
  <si>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</si>
  <si>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</si>
  <si>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</si>
  <si>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</si>
  <si>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</si>
  <si>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</si>
  <si>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</si>
  <si>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</si>
  <si>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</si>
  <si>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</si>
  <si>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</si>
  <si>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</si>
  <si>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</si>
  <si>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</si>
  <si>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</si>
  <si>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</si>
  <si>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</si>
  <si>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</si>
  <si>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</si>
  <si>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</si>
  <si>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</si>
  <si>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</si>
  <si>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</si>
  <si>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</si>
  <si>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</si>
  <si>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</si>
  <si>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</si>
  <si>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</si>
  <si>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</si>
  <si>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</si>
  <si>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</si>
  <si>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</si>
  <si>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</si>
  <si>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</si>
  <si>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</si>
  <si>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</si>
  <si>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</si>
  <si>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</si>
  <si>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</si>
  <si>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</si>
  <si>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</si>
  <si>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</si>
  <si>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</si>
  <si>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</si>
  <si>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</si>
  <si>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</si>
  <si>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</si>
  <si>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</si>
  <si>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</si>
  <si>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</si>
  <si>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</si>
  <si>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</si>
  <si>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</si>
  <si>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</si>
  <si>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</si>
  <si>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</si>
  <si>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</si>
  <si>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</si>
  <si>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</si>
  <si>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</si>
  <si>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</si>
  <si>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</si>
  <si>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</si>
  <si>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</si>
  <si>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</si>
  <si>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</si>
  <si>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</si>
  <si>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</si>
  <si>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</si>
  <si>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</si>
  <si>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</si>
  <si>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</si>
  <si>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</si>
  <si>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</si>
  <si>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</si>
  <si>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</si>
  <si>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</si>
  <si>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</si>
  <si>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</si>
  <si>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</si>
  <si>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</si>
  <si>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</si>
  <si>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</si>
  <si>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</si>
  <si>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</si>
  <si>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</si>
  <si>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</si>
  <si>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</si>
  <si>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</si>
  <si>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</si>
  <si>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</si>
  <si>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</si>
  <si>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</si>
  <si>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</si>
  <si>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</si>
  <si>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</si>
  <si>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</si>
  <si>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</si>
  <si>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</si>
  <si>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</si>
  <si>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</si>
  <si>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</si>
  <si>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</si>
  <si>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</si>
  <si>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</si>
  <si>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</si>
  <si>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</si>
  <si>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</si>
  <si>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</si>
  <si>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</si>
  <si>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</si>
  <si>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</si>
  <si>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</si>
  <si>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</si>
  <si>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</si>
  <si>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</si>
  <si>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</si>
  <si>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</si>
  <si>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</si>
  <si>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</si>
  <si>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</si>
  <si>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</si>
  <si>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</si>
  <si>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</si>
  <si>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</si>
  <si>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</si>
  <si>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</si>
  <si>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</si>
  <si>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</si>
  <si>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</si>
  <si>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</si>
  <si>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</si>
  <si>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</si>
  <si>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</si>
  <si>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</si>
  <si>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</si>
  <si>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</si>
  <si>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</si>
  <si>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</si>
  <si>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</si>
  <si>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</si>
  <si>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</si>
  <si>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</si>
  <si>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</si>
  <si>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</si>
  <si>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</si>
  <si>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</si>
  <si>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</si>
  <si>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</si>
  <si>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</si>
  <si>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</si>
  <si>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</si>
  <si>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</si>
  <si>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</si>
  <si>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</si>
  <si>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</si>
  <si>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</si>
  <si>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</si>
  <si>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</si>
  <si>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</si>
  <si>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</si>
  <si>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</si>
  <si>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</si>
  <si>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</si>
  <si>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</si>
  <si>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</si>
  <si>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</si>
  <si>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</si>
  <si>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</si>
  <si>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</si>
  <si>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</si>
  <si>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</si>
  <si>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</si>
  <si>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</si>
  <si>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</si>
  <si>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</si>
  <si>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</si>
  <si>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</si>
  <si>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</si>
  <si>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</si>
  <si>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</si>
  <si>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</si>
  <si>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</si>
  <si>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</si>
  <si>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</si>
  <si>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</si>
  <si>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</si>
  <si>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</si>
  <si>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</si>
  <si>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</si>
  <si>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</si>
  <si>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</si>
  <si>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</si>
  <si>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</si>
  <si>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</si>
  <si>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</si>
  <si>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</si>
  <si>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</si>
  <si>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</si>
  <si>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</si>
  <si>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</si>
  <si>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</si>
  <si>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</si>
  <si>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</si>
  <si>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</si>
  <si>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</si>
  <si>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</si>
  <si>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</si>
  <si>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</si>
  <si>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</si>
  <si>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</si>
  <si>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</si>
  <si>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</si>
  <si>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</si>
  <si>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</si>
  <si>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</si>
  <si>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</si>
  <si>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</si>
  <si>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</si>
  <si>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</si>
  <si>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</si>
  <si>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</si>
  <si>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</si>
  <si>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</si>
  <si>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</si>
  <si>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</si>
  <si>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</si>
  <si>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</si>
  <si>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</si>
  <si>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</si>
  <si>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</si>
  <si>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</si>
  <si>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</si>
  <si>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</si>
  <si>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</si>
  <si>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</si>
  <si>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</si>
  <si>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</si>
  <si>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</si>
  <si>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</si>
  <si>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</si>
  <si>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</si>
  <si>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</si>
  <si>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</si>
  <si>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</si>
  <si>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</si>
  <si>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</si>
  <si>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</si>
  <si>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</si>
  <si>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</si>
  <si>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</si>
  <si>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</si>
  <si>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</si>
  <si>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</si>
  <si>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</si>
  <si>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</si>
  <si>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</si>
  <si>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</si>
  <si>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</si>
  <si>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</si>
  <si>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</si>
  <si>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</si>
  <si>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</si>
  <si>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</si>
  <si>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</si>
  <si>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</si>
  <si>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</si>
  <si>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</si>
  <si>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</si>
  <si>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</si>
  <si>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</si>
  <si>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</si>
  <si>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</si>
  <si>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</si>
  <si>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</si>
  <si>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</si>
  <si>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</si>
  <si>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</si>
  <si>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</si>
  <si>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</si>
  <si>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</si>
  <si>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</si>
  <si>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</si>
  <si>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</si>
  <si>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</si>
  <si>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</si>
  <si>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</si>
  <si>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</si>
  <si>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</si>
  <si>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</si>
  <si>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</si>
  <si>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</si>
  <si>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</si>
  <si>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</si>
  <si>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</si>
  <si>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</si>
  <si>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</si>
  <si>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</si>
  <si>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</si>
  <si>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</si>
  <si>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</si>
  <si>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</si>
  <si>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</si>
  <si>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</si>
  <si>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</si>
  <si>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</si>
  <si>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</si>
  <si>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</si>
  <si>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</si>
  <si>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</si>
  <si>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</si>
  <si>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</si>
  <si>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</si>
  <si>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</si>
  <si>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</si>
  <si>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</si>
  <si>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</si>
  <si>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</si>
  <si>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</si>
  <si>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</si>
  <si>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</si>
  <si>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</si>
  <si>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</si>
  <si>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</si>
  <si>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</si>
  <si>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</si>
  <si>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</si>
  <si>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</si>
  <si>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</si>
  <si>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</si>
  <si>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</si>
  <si>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</si>
  <si>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</si>
  <si>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</si>
  <si>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</si>
  <si>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</si>
  <si>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</si>
  <si>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</si>
  <si>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</si>
  <si>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</si>
  <si>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</si>
  <si>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</si>
  <si>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</si>
  <si>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</si>
  <si>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</si>
  <si>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</si>
  <si>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</si>
  <si>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</si>
  <si>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</si>
  <si>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</si>
  <si>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</si>
  <si>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</si>
  <si>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</si>
  <si>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</si>
  <si>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</si>
  <si>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</si>
  <si>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</si>
  <si>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</si>
  <si>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</si>
  <si>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</si>
  <si>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</si>
  <si>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</si>
  <si>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</si>
  <si>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</si>
  <si>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</si>
  <si>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</si>
  <si>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</si>
  <si>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</si>
  <si>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</si>
  <si>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</si>
  <si>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</si>
  <si>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</si>
  <si>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</si>
  <si>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</si>
  <si>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</si>
  <si>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</si>
  <si>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</si>
  <si>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</si>
  <si>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</si>
  <si>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</si>
  <si>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</si>
  <si>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</si>
  <si>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</si>
  <si>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</si>
  <si>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</si>
  <si>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</si>
  <si>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</si>
  <si>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</si>
  <si>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</si>
  <si>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</si>
  <si>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</si>
  <si>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</si>
  <si>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</si>
  <si>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</si>
  <si>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</si>
  <si>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</si>
  <si>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</si>
  <si>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</si>
  <si>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</si>
  <si>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</si>
  <si>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</si>
  <si>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</si>
  <si>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</si>
  <si>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</si>
  <si>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</si>
  <si>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</si>
  <si>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</si>
  <si>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</si>
  <si>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</si>
  <si>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</si>
  <si>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</si>
  <si>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</si>
  <si>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</si>
  <si>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</si>
  <si>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</si>
  <si>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</si>
  <si>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</si>
  <si>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</si>
  <si>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</si>
  <si>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</si>
  <si>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</si>
  <si>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</si>
  <si>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</si>
  <si>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</si>
  <si>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</si>
  <si>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</si>
  <si>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</si>
  <si>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</si>
  <si>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</si>
  <si>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</si>
  <si>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</si>
  <si>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</si>
  <si>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</si>
  <si>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</si>
  <si>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</si>
  <si>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</si>
  <si>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</si>
  <si>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</si>
  <si>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</si>
  <si>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</si>
  <si>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</si>
  <si>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</si>
  <si>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</si>
  <si>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</si>
  <si>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</si>
  <si>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</si>
  <si>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</si>
  <si>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</si>
  <si>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</si>
  <si>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</si>
  <si>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</si>
  <si>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</si>
  <si>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</si>
  <si>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</si>
  <si>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</si>
  <si>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</si>
  <si>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</si>
  <si>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</si>
  <si>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</si>
  <si>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</si>
  <si>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</si>
  <si>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</si>
  <si>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</si>
  <si>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</si>
  <si>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</si>
  <si>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</si>
  <si>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</si>
  <si>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</si>
  <si>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</si>
  <si>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</si>
  <si>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</si>
  <si>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</si>
  <si>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</si>
  <si>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</si>
  <si>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</si>
  <si>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</si>
  <si>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</si>
  <si>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</si>
  <si>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</si>
  <si>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</si>
  <si>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</si>
  <si>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</si>
  <si>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</si>
  <si>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</si>
  <si>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</si>
  <si>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</si>
  <si>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</si>
  <si>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</si>
  <si>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</si>
  <si>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</si>
  <si>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</si>
  <si>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</si>
  <si>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</si>
  <si>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</si>
  <si>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</si>
  <si>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</si>
  <si>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</si>
  <si>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</si>
  <si>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</si>
  <si>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</si>
  <si>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</si>
  <si>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</si>
  <si>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</si>
  <si>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</si>
  <si>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</si>
  <si>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</si>
  <si>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</si>
  <si>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</si>
  <si>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</si>
  <si>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</si>
  <si>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</si>
  <si>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</si>
  <si>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</si>
  <si>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</si>
  <si>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</si>
  <si>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</si>
  <si>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</si>
  <si>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</si>
  <si>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</si>
  <si>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</si>
  <si>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</si>
  <si>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</si>
  <si>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</si>
  <si>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</si>
  <si>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</si>
  <si>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</si>
  <si>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</si>
  <si>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</si>
  <si>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</si>
  <si>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</si>
  <si>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</si>
  <si>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</si>
  <si>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</si>
  <si>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</si>
  <si>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</si>
  <si>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</si>
  <si>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</si>
  <si>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</si>
  <si>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</si>
  <si>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</si>
  <si>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</si>
  <si>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</si>
  <si>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</si>
  <si>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</si>
  <si>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</si>
  <si>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</si>
  <si>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</si>
  <si>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</si>
  <si>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</si>
  <si>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</si>
  <si>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</si>
  <si>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</si>
  <si>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</si>
  <si>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</si>
  <si>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</si>
  <si>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</si>
  <si>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</si>
  <si>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</si>
  <si>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</si>
  <si>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</si>
  <si>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</si>
  <si>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</si>
  <si>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</si>
  <si>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</si>
  <si>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</si>
  <si>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</si>
  <si>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</si>
  <si>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</si>
  <si>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</si>
  <si>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</si>
  <si>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</si>
  <si>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</si>
  <si>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</si>
  <si>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</si>
  <si>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</si>
  <si>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</si>
  <si>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</si>
  <si>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</si>
  <si>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</si>
  <si>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</si>
  <si>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</si>
  <si>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</si>
  <si>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</si>
  <si>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</si>
  <si>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</si>
  <si>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</si>
  <si>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</si>
  <si>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</si>
  <si>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</si>
  <si>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</si>
  <si>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</si>
  <si>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</si>
  <si>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</si>
  <si>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</si>
  <si>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</si>
  <si>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</si>
  <si>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</si>
  <si>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</si>
  <si>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</si>
  <si>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</si>
  <si>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</si>
  <si>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</si>
  <si>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</si>
  <si>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</si>
  <si>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</si>
  <si>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</si>
  <si>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</si>
  <si>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</si>
  <si>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</si>
  <si>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</si>
  <si>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</si>
  <si>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</si>
  <si>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</si>
  <si>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</si>
  <si>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</si>
  <si>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</si>
  <si>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</si>
  <si>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</si>
  <si>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</si>
  <si>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</si>
  <si>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</si>
  <si>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</si>
  <si>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</si>
  <si>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</si>
  <si>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</si>
  <si>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</si>
  <si>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</si>
  <si>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</si>
  <si>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</si>
  <si>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</si>
  <si>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</si>
  <si>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</si>
  <si>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</si>
  <si>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</si>
  <si>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</si>
  <si>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</si>
  <si>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</si>
  <si>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</si>
  <si>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</si>
  <si>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</si>
  <si>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</si>
  <si>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</si>
  <si>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</si>
  <si>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</si>
  <si>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</si>
  <si>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</si>
  <si>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</si>
  <si>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</si>
  <si>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</si>
  <si>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</si>
  <si>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</si>
  <si>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</si>
  <si>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</si>
  <si>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</si>
  <si>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</si>
  <si>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</si>
  <si>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</si>
  <si>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</si>
  <si>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</si>
  <si>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</si>
  <si>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</si>
  <si>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</si>
  <si>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</si>
  <si>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</si>
  <si>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</si>
  <si>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</si>
  <si>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</si>
  <si>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</si>
  <si>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</si>
  <si>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</si>
  <si>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</si>
  <si>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</si>
  <si>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</si>
  <si>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</si>
  <si>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</si>
  <si>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</si>
  <si>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</si>
  <si>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</si>
  <si>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</si>
  <si>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</si>
  <si>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</si>
  <si>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</si>
  <si>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</si>
  <si>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</si>
  <si>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</si>
  <si>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</si>
  <si>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</si>
  <si>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</si>
  <si>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</si>
  <si>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</si>
  <si>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</si>
  <si>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</si>
  <si>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</si>
  <si>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</si>
  <si>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</si>
  <si>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</si>
  <si>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</si>
  <si>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</si>
  <si>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</si>
  <si>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</si>
  <si>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</si>
  <si>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</si>
  <si>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</si>
  <si>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</si>
  <si>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</si>
  <si>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</si>
  <si>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</si>
  <si>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</si>
  <si>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</si>
  <si>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</si>
  <si>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</si>
  <si>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</si>
  <si>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</si>
  <si>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</si>
  <si>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</si>
  <si>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</si>
  <si>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</si>
  <si>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</si>
  <si>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</si>
  <si>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</si>
  <si>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</si>
  <si>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</si>
  <si>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</si>
  <si>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</si>
  <si>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</si>
  <si>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</si>
  <si>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</si>
  <si>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</si>
  <si>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</si>
  <si>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</si>
  <si>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</si>
  <si>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</si>
  <si>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</si>
  <si>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</si>
  <si>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</si>
  <si>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</si>
  <si>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</si>
  <si>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</si>
  <si>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</si>
  <si>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</si>
  <si>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</si>
  <si>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</si>
  <si>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</si>
  <si>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</si>
  <si>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</si>
  <si>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</si>
  <si>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</si>
  <si>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</si>
  <si>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</si>
  <si>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</si>
  <si>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</si>
  <si>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</si>
  <si>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</si>
  <si>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</si>
  <si>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</si>
  <si>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</si>
  <si>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</si>
  <si>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</si>
  <si>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</si>
  <si>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</si>
  <si>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</si>
  <si>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</si>
  <si>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</si>
  <si>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</si>
  <si>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</si>
  <si>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</si>
  <si>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</si>
  <si>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</si>
  <si>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</si>
  <si>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</si>
  <si>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</si>
  <si>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</si>
  <si>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</si>
  <si>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</si>
  <si>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</si>
  <si>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</si>
  <si>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</si>
  <si>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</si>
  <si>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</si>
  <si>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</si>
  <si>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</si>
  <si>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</si>
  <si>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</si>
  <si>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</si>
  <si>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</si>
  <si>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</si>
  <si>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</si>
  <si>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</si>
  <si>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</si>
  <si>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</si>
  <si>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</si>
  <si>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</si>
  <si>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</si>
  <si>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</si>
  <si>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</si>
  <si>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</si>
  <si>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</si>
  <si>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</si>
  <si>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</si>
  <si>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</si>
  <si>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</si>
  <si>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</si>
  <si>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</si>
  <si>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</si>
  <si>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</si>
  <si>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</si>
  <si>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</si>
  <si>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</si>
  <si>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</si>
  <si>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</si>
  <si>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</si>
  <si>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</si>
  <si>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</si>
  <si>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</si>
  <si>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</si>
  <si>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</si>
  <si>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</si>
  <si>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</si>
  <si>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</si>
  <si>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</si>
  <si>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</si>
  <si>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</si>
  <si>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</si>
  <si>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</si>
  <si>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</si>
  <si>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</si>
  <si>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</si>
  <si>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</si>
  <si>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</si>
  <si>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</si>
  <si>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</si>
  <si>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</si>
  <si>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</si>
  <si>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</si>
  <si>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</si>
  <si>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</si>
  <si>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</si>
  <si>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</si>
  <si>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</si>
  <si>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</si>
  <si>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</si>
  <si>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</si>
  <si>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</si>
  <si>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</si>
  <si>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</si>
  <si>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</si>
  <si>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</si>
  <si>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</si>
  <si>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</si>
  <si>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</si>
  <si>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</si>
  <si>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</si>
  <si>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</si>
  <si>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</si>
  <si>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</si>
  <si>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</si>
  <si>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</si>
  <si>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</si>
  <si>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</si>
  <si>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</si>
  <si>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</si>
  <si>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</si>
  <si>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</si>
  <si>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</si>
  <si>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</si>
  <si>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</si>
  <si>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</si>
  <si>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</si>
  <si>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</si>
  <si>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</si>
  <si>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</si>
  <si>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</si>
  <si>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</si>
  <si>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</si>
  <si>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</si>
  <si>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</si>
  <si>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</si>
  <si>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</si>
  <si>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</si>
  <si>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</si>
  <si>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</si>
  <si>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</si>
  <si>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</si>
  <si>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</si>
  <si>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</si>
  <si>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</si>
  <si>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</si>
  <si>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</si>
  <si>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</si>
  <si>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</si>
  <si>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</si>
  <si>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</si>
  <si>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</si>
  <si>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</si>
  <si>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</si>
  <si>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</si>
  <si>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</si>
  <si>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</si>
  <si>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</si>
  <si>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</si>
  <si>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</si>
  <si>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</si>
  <si>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</si>
  <si>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</si>
  <si>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</si>
  <si>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</si>
  <si>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</si>
  <si>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</si>
  <si>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</si>
  <si>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</si>
  <si>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</si>
  <si>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</si>
  <si>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</si>
  <si>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</si>
  <si>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</si>
  <si>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</si>
  <si>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</si>
  <si>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</si>
  <si>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</si>
  <si>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</si>
  <si>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</si>
  <si>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</si>
  <si>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</si>
  <si>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</si>
  <si>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</si>
  <si>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</si>
  <si>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</si>
  <si>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</si>
  <si>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</si>
  <si>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</si>
  <si>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</si>
  <si>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</si>
  <si>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</si>
  <si>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</si>
  <si>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</si>
  <si>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</si>
  <si>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</si>
  <si>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</si>
  <si>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</si>
  <si>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</si>
  <si>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</si>
  <si>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</si>
  <si>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</si>
  <si>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</si>
  <si>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</si>
  <si>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</si>
  <si>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</si>
  <si>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</si>
  <si>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</si>
  <si>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</si>
  <si>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</si>
  <si>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</si>
  <si>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</si>
  <si>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</si>
  <si>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</si>
  <si>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</si>
  <si>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</si>
  <si>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</si>
  <si>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</si>
  <si>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</si>
  <si>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</si>
  <si>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</si>
  <si>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</si>
  <si>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</si>
  <si>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</si>
  <si>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</si>
  <si>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</si>
  <si>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</si>
  <si>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</si>
  <si>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</si>
  <si>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</si>
  <si>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</si>
  <si>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</si>
  <si>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</si>
  <si>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</si>
  <si>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</si>
  <si>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</si>
  <si>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</si>
  <si>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</si>
  <si>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</si>
  <si>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</si>
  <si>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</si>
  <si>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</si>
  <si>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</si>
  <si>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</si>
  <si>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</si>
  <si>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</si>
  <si>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</si>
  <si>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</si>
  <si>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</si>
  <si>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</si>
  <si>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</si>
  <si>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</si>
  <si>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</si>
  <si>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</si>
  <si>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</si>
  <si>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</si>
  <si>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</si>
  <si>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</si>
  <si>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</si>
  <si>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</si>
  <si>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</si>
  <si>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</si>
  <si>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</si>
  <si>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</si>
  <si>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</si>
  <si>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</si>
  <si>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</si>
  <si>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</si>
  <si>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</si>
  <si>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</si>
  <si>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</si>
  <si>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</si>
  <si>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</si>
  <si>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</si>
  <si>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</si>
  <si>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</si>
  <si>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</si>
  <si>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</si>
  <si>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</si>
  <si>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</si>
  <si>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</si>
  <si>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</si>
  <si>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</si>
  <si>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</si>
  <si>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</si>
  <si>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</si>
  <si>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</si>
  <si>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</si>
  <si>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</si>
  <si>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</si>
  <si>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</si>
  <si>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</si>
  <si>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</si>
  <si>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</si>
  <si>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</si>
  <si>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</si>
  <si>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</si>
  <si>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</si>
  <si>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</si>
  <si>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</si>
  <si>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</si>
  <si>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</si>
  <si>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</si>
  <si>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</si>
  <si>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</si>
  <si>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</si>
  <si>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</si>
  <si>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</si>
  <si>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</si>
  <si>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</si>
  <si>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</si>
  <si>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</si>
  <si>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</si>
  <si>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</si>
  <si>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</si>
  <si>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</si>
  <si>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</si>
  <si>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</si>
  <si>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</si>
  <si>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</si>
  <si>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</si>
  <si>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</si>
  <si>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</si>
  <si>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</si>
  <si>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</si>
  <si>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</si>
  <si>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</si>
  <si>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</si>
  <si>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</si>
  <si>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</si>
  <si>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</si>
  <si>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</si>
  <si>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</si>
  <si>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</si>
  <si>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</si>
  <si>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</si>
  <si>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</si>
  <si>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</si>
  <si>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</si>
  <si>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</si>
  <si>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</si>
  <si>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</si>
  <si>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</si>
  <si>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</si>
  <si>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</si>
  <si>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</si>
  <si>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</si>
  <si>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</si>
  <si>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</si>
  <si>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</si>
  <si>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</si>
  <si>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</si>
  <si>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</si>
  <si>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</si>
  <si>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</si>
  <si>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</si>
  <si>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</si>
  <si>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</si>
  <si>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</si>
  <si>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</si>
  <si>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</si>
  <si>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</si>
  <si>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</si>
  <si>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</si>
  <si>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</si>
  <si>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</si>
  <si>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</si>
  <si>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</si>
  <si>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</si>
  <si>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</si>
  <si>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</si>
  <si>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</si>
  <si>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</si>
  <si>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</si>
  <si>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</si>
  <si>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</si>
  <si>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</si>
  <si>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</si>
  <si>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</si>
  <si>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</si>
  <si>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</si>
  <si>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</si>
  <si>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</si>
  <si>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</si>
  <si>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</si>
  <si>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</si>
  <si>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</si>
  <si>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</si>
  <si>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</si>
  <si>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</si>
  <si>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</si>
  <si>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</si>
  <si>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</si>
  <si>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</si>
  <si>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</si>
  <si>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</si>
  <si>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</si>
  <si>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</si>
  <si>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</si>
  <si>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</si>
  <si>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</si>
  <si>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</si>
  <si>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</si>
  <si>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</si>
  <si>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</si>
  <si>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</si>
  <si>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</si>
  <si>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</si>
  <si>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</si>
  <si>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</si>
  <si>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</si>
  <si>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</si>
  <si>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</si>
  <si>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</si>
  <si>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</si>
  <si>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</si>
  <si>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</si>
  <si>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</si>
  <si>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</si>
  <si>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</si>
  <si>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</si>
  <si>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</si>
  <si>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</si>
  <si>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</si>
  <si>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</si>
  <si>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</si>
  <si>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</si>
  <si>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</si>
  <si>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</si>
  <si>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</si>
  <si>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</si>
  <si>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</si>
  <si>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</si>
  <si>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</si>
  <si>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</si>
  <si>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</si>
  <si>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</si>
  <si>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</si>
  <si>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</si>
  <si>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</si>
  <si>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</si>
  <si>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</si>
  <si>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</si>
  <si>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</si>
  <si>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</si>
  <si>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</si>
  <si>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</si>
  <si>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</si>
  <si>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</si>
  <si>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</si>
  <si>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</si>
  <si>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</si>
  <si>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</si>
  <si>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</si>
  <si>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</si>
  <si>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</si>
  <si>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</si>
  <si>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</si>
  <si>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</si>
  <si>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</si>
  <si>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</si>
  <si>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</si>
  <si>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</si>
  <si>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</si>
  <si>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</si>
  <si>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</si>
  <si>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</si>
  <si>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</si>
  <si>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</si>
  <si>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</si>
  <si>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</si>
  <si>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</si>
  <si>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</si>
  <si>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</si>
  <si>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</si>
  <si>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</si>
  <si>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</si>
  <si>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</si>
  <si>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</si>
  <si>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</si>
  <si>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</si>
  <si>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</si>
  <si>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</si>
  <si>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</si>
  <si>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</si>
  <si>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</si>
  <si>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</si>
  <si>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</si>
  <si>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</si>
  <si>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</si>
  <si>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</si>
  <si>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</si>
  <si>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</si>
  <si>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</si>
  <si>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</si>
  <si>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</si>
  <si>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</si>
  <si>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</si>
  <si>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</si>
  <si>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</si>
  <si>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</si>
  <si>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</si>
  <si>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</si>
  <si>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</si>
  <si>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</si>
  <si>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</si>
  <si>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</si>
  <si>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</si>
  <si>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</si>
  <si>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</si>
  <si>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</si>
  <si>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</si>
  <si>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</si>
  <si>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</si>
  <si>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</si>
  <si>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</si>
  <si>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</si>
  <si>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</si>
  <si>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</si>
  <si>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</si>
  <si>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</si>
  <si>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</si>
  <si>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</si>
  <si>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</si>
  <si>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</si>
  <si>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</si>
  <si>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</si>
  <si>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</si>
  <si>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</si>
  <si>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</si>
  <si>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</si>
  <si>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</si>
  <si>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</si>
  <si>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</si>
  <si>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</si>
  <si>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</si>
  <si>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</si>
  <si>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</si>
  <si>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</si>
  <si>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</si>
  <si>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</si>
  <si>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</si>
  <si>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</si>
  <si>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</si>
  <si>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</si>
  <si>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</si>
  <si>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</si>
  <si>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</si>
  <si>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</si>
  <si>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</si>
  <si>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</si>
  <si>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</si>
  <si>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</si>
  <si>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</si>
  <si>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</si>
  <si>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</si>
  <si>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</si>
  <si>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</si>
  <si>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</si>
  <si>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</si>
  <si>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</si>
  <si>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</si>
  <si>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</si>
  <si>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</si>
  <si>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</si>
  <si>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</si>
  <si>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</si>
  <si>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</si>
  <si>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</si>
  <si>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</si>
  <si>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</si>
  <si>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</si>
  <si>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</si>
  <si>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</si>
  <si>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</si>
  <si>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</si>
  <si>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</si>
  <si>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</si>
  <si>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</si>
  <si>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</si>
  <si>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</si>
  <si>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</si>
  <si>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</si>
  <si>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</si>
  <si>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</si>
  <si>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</si>
  <si>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</si>
  <si>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</si>
  <si>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</si>
  <si>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</si>
  <si>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</si>
  <si>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</si>
  <si>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</si>
  <si>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</si>
  <si>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</si>
  <si>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</si>
  <si>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</si>
  <si>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</si>
  <si>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</si>
  <si>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</si>
  <si>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</si>
  <si>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</si>
  <si>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</si>
  <si>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</si>
  <si>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</si>
  <si>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</si>
  <si>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</si>
  <si>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</si>
  <si>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</si>
  <si>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</si>
  <si>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</si>
  <si>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</si>
  <si>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</si>
  <si>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</si>
  <si>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</si>
  <si>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</si>
  <si>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</si>
  <si>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</si>
  <si>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</si>
  <si>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</si>
  <si>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</si>
  <si>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</si>
  <si>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</si>
  <si>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</si>
  <si>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</si>
  <si>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</si>
  <si>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</si>
  <si>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</si>
  <si>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</si>
  <si>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</si>
  <si>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</si>
  <si>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</si>
  <si>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</si>
  <si>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</si>
  <si>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</si>
  <si>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</si>
  <si>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</si>
  <si>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</si>
  <si>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</si>
  <si>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</si>
  <si>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</si>
  <si>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</si>
  <si>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</si>
  <si>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</si>
  <si>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</si>
  <si>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</si>
  <si>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</si>
  <si>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</si>
  <si>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</si>
  <si>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</si>
  <si>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</si>
  <si>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</si>
  <si>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</si>
  <si>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</si>
  <si>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</si>
  <si>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</si>
  <si>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</si>
  <si>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</si>
  <si>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</si>
  <si>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</si>
  <si>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</si>
  <si>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</si>
  <si>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</si>
  <si>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</si>
  <si>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</si>
  <si>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</si>
  <si>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</si>
  <si>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</si>
  <si>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</si>
  <si>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</si>
  <si>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</si>
  <si>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</si>
  <si>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</si>
  <si>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</si>
  <si>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</si>
  <si>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</si>
  <si>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</si>
  <si>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</si>
  <si>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</si>
  <si>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</si>
  <si>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</si>
  <si>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</si>
  <si>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</si>
  <si>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</si>
  <si>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</si>
  <si>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</si>
  <si>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</si>
  <si>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</si>
  <si>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</si>
  <si>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</si>
  <si>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</si>
  <si>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</si>
  <si>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</si>
  <si>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</si>
  <si>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</si>
  <si>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</si>
  <si>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</si>
  <si>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</si>
  <si>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</si>
  <si>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</si>
  <si>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</si>
  <si>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</si>
  <si>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</si>
  <si>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</si>
  <si>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</si>
  <si>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</si>
  <si>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</si>
  <si>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</si>
  <si>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</si>
  <si>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</si>
  <si>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</si>
  <si>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</si>
  <si>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</si>
  <si>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</si>
  <si>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</si>
  <si>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</si>
  <si>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</si>
  <si>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</si>
  <si>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</si>
  <si>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</si>
  <si>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</si>
  <si>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</si>
  <si>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</si>
  <si>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</si>
  <si>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</si>
  <si>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</si>
  <si>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</si>
  <si>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</si>
  <si>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</si>
  <si>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</si>
  <si>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</si>
  <si>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</si>
  <si>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</si>
  <si>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</si>
  <si>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</si>
  <si>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</si>
  <si>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</si>
  <si>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</si>
  <si>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</si>
  <si>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</si>
  <si>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</si>
  <si>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</si>
  <si>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</si>
  <si>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</si>
  <si>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</si>
  <si>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</si>
  <si>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</si>
  <si>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</si>
  <si>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</si>
  <si>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</si>
  <si>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</si>
  <si>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</si>
  <si>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</si>
  <si>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</si>
  <si>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</si>
  <si>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</si>
  <si>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</si>
  <si>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</si>
  <si>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</si>
  <si>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</si>
  <si>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</si>
  <si>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</si>
  <si>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</si>
  <si>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</si>
  <si>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</si>
  <si>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</si>
  <si>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</si>
  <si>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</si>
  <si>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</si>
  <si>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</si>
  <si>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</si>
  <si>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</si>
  <si>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</si>
  <si>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</si>
  <si>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</si>
  <si>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</si>
  <si>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</si>
  <si>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</si>
  <si>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</si>
  <si>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</si>
  <si>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</si>
  <si>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</si>
  <si>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</si>
  <si>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</si>
  <si>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</si>
  <si>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</si>
  <si>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</si>
  <si>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</si>
  <si>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</si>
  <si>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</si>
  <si>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</si>
  <si>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</si>
  <si>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</si>
  <si>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</si>
  <si>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</si>
  <si>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</si>
  <si>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</si>
  <si>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</si>
  <si>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</si>
  <si>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</si>
  <si>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</si>
  <si>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</si>
  <si>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</si>
  <si>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</si>
  <si>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</si>
  <si>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</si>
  <si>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</si>
  <si>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</si>
  <si>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</si>
  <si>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</si>
  <si>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</si>
  <si>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</si>
  <si>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</si>
  <si>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</si>
  <si>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</si>
  <si>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</si>
  <si>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</si>
  <si>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</si>
  <si>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</si>
  <si>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</si>
  <si>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</si>
  <si>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</si>
  <si>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</si>
  <si>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</si>
  <si>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</si>
  <si>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</si>
  <si>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</si>
  <si>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</si>
  <si>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</si>
  <si>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</si>
  <si>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</si>
  <si>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</si>
  <si>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</si>
  <si>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</si>
  <si>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</si>
  <si>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</si>
  <si>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</si>
  <si>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</si>
  <si>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</si>
  <si>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</si>
  <si>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</si>
  <si>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</si>
  <si>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</si>
  <si>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</si>
  <si>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</si>
  <si>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</si>
  <si>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</si>
  <si>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</si>
  <si>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</si>
  <si>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</si>
  <si>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</si>
  <si>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</si>
  <si>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</si>
  <si>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</si>
  <si>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</si>
  <si>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</si>
  <si>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</si>
  <si>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</si>
  <si>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</si>
  <si>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</si>
  <si>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</si>
  <si>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</si>
  <si>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</si>
  <si>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</si>
  <si>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</si>
  <si>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</si>
  <si>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</si>
  <si>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</si>
  <si>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</si>
  <si>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</si>
  <si>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</si>
  <si>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</si>
  <si>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</si>
  <si>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</si>
  <si>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</si>
  <si>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</si>
  <si>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</si>
  <si>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</si>
  <si>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</si>
  <si>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</si>
  <si>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</si>
  <si>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</si>
  <si>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</si>
  <si>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</si>
  <si>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</si>
  <si>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</si>
  <si>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</si>
  <si>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</si>
  <si>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</si>
  <si>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</si>
  <si>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</si>
  <si>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</si>
  <si>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</si>
  <si>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</si>
  <si>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</si>
  <si>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</si>
  <si>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</si>
  <si>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</si>
  <si>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</si>
  <si>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</si>
  <si>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</si>
  <si>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</si>
  <si>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</si>
  <si>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</si>
  <si>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</si>
  <si>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</si>
  <si>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</si>
  <si>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</si>
  <si>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</si>
  <si>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</si>
  <si>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</si>
  <si>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</si>
  <si>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</si>
  <si>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</si>
  <si>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</si>
  <si>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</si>
  <si>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</si>
  <si>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</si>
  <si>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</si>
  <si>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</si>
  <si>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</si>
  <si>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</si>
  <si>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</si>
  <si>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</si>
  <si>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</si>
  <si>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</si>
  <si>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</si>
  <si>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</si>
  <si>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</si>
  <si>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</si>
  <si>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</si>
  <si>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</si>
  <si>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</si>
  <si>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</si>
  <si>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</si>
  <si>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</si>
  <si>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</si>
  <si>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</si>
  <si>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</si>
  <si>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</si>
  <si>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</si>
  <si>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</si>
  <si>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</si>
  <si>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</si>
  <si>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</si>
  <si>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</si>
  <si>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</si>
  <si>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</si>
  <si>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</si>
  <si>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</si>
  <si>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</si>
  <si>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</si>
  <si>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</si>
  <si>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</si>
  <si>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</si>
  <si>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</si>
  <si>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</si>
  <si>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</si>
  <si>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</si>
  <si>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</si>
  <si>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</si>
  <si>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</si>
  <si>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</si>
  <si>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</si>
  <si>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</si>
  <si>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</si>
  <si>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</si>
  <si>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</si>
  <si>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</si>
  <si>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</si>
  <si>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</si>
  <si>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</si>
  <si>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</si>
  <si>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</si>
  <si>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</si>
  <si>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</si>
  <si>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</si>
  <si>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</si>
  <si>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</si>
  <si>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</si>
  <si>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</si>
  <si>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</si>
  <si>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</si>
  <si>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</si>
  <si>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</si>
  <si>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</si>
  <si>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</si>
  <si>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</si>
  <si>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</si>
  <si>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</si>
  <si>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</si>
  <si>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</si>
  <si>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</si>
  <si>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</si>
  <si>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</si>
  <si>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</si>
  <si>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</si>
  <si>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</si>
  <si>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</si>
  <si>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</si>
  <si>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</si>
  <si>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</si>
  <si>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</si>
  <si>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</si>
  <si>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</si>
  <si>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</si>
  <si>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</si>
  <si>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</si>
  <si>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</si>
  <si>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</si>
  <si>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</si>
  <si>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</si>
  <si>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</si>
  <si>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</si>
  <si>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</si>
  <si>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</si>
  <si>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</si>
  <si>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</si>
  <si>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</si>
  <si>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</si>
  <si>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</si>
  <si>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</si>
  <si>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</si>
  <si>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</si>
  <si>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</si>
  <si>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</si>
  <si>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</si>
  <si>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</si>
  <si>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</si>
  <si>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</si>
  <si>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</si>
  <si>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</si>
  <si>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</si>
  <si>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</si>
  <si>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</si>
  <si>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</si>
  <si>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</si>
  <si>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</si>
  <si>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</si>
  <si>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</si>
  <si>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</si>
  <si>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</si>
  <si>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</si>
  <si>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</si>
  <si>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</si>
  <si>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</si>
  <si>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</si>
  <si>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</si>
  <si>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</si>
  <si>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</si>
  <si>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</si>
  <si>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</si>
  <si>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</si>
  <si>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</si>
  <si>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</si>
  <si>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</si>
  <si>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</si>
  <si>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</si>
  <si>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</si>
  <si>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</si>
  <si>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</si>
  <si>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</si>
  <si>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</si>
  <si>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</si>
  <si>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</si>
  <si>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</si>
  <si>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</si>
  <si>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</si>
  <si>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</si>
  <si>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</si>
  <si>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</si>
  <si>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</si>
  <si>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</si>
  <si>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</si>
  <si>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</si>
  <si>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</si>
  <si>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</si>
  <si>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</si>
  <si>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</si>
  <si>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</si>
  <si>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</si>
  <si>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</si>
  <si>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</si>
  <si>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</si>
  <si>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</si>
  <si>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</si>
  <si>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</si>
  <si>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</si>
  <si>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</si>
  <si>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</si>
  <si>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</si>
  <si>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</si>
  <si>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</si>
  <si>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</si>
  <si>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</si>
  <si>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</si>
  <si>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</si>
  <si>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</si>
  <si>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</si>
  <si>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</si>
  <si>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</si>
  <si>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</si>
  <si>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</si>
  <si>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</si>
  <si>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</si>
  <si>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</si>
  <si>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</si>
  <si>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</si>
  <si>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</si>
  <si>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</si>
  <si>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</si>
  <si>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</si>
  <si>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</si>
  <si>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</si>
  <si>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</si>
  <si>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</si>
  <si>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</si>
  <si>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</si>
  <si>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</si>
  <si>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</si>
  <si>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</si>
  <si>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</si>
  <si>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</si>
  <si>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</si>
  <si>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</si>
  <si>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</si>
  <si>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</si>
  <si>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</si>
  <si>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</si>
  <si>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</si>
  <si>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</si>
  <si>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</si>
  <si>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</si>
  <si>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</si>
  <si>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</si>
  <si>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</si>
  <si>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</si>
  <si>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</si>
  <si>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</si>
  <si>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</si>
  <si>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</si>
  <si>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</si>
  <si>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</si>
  <si>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</si>
  <si>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</si>
  <si>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</si>
  <si>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</si>
  <si>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</si>
  <si>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</si>
  <si>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</si>
  <si>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</si>
  <si>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</si>
  <si>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</si>
  <si>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</si>
  <si>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</si>
  <si>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</si>
  <si>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</si>
  <si>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</si>
  <si>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</si>
  <si>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</si>
  <si>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</si>
  <si>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</si>
  <si>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</si>
  <si>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</si>
  <si>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</si>
  <si>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</si>
  <si>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</si>
  <si>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</si>
  <si>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</si>
  <si>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</si>
  <si>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</si>
  <si>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</si>
  <si>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</si>
  <si>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</si>
  <si>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</si>
  <si>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</si>
  <si>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</si>
  <si>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</si>
  <si>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</si>
  <si>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</si>
  <si>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</si>
  <si>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</si>
  <si>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</si>
  <si>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</si>
  <si>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</si>
  <si>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</si>
  <si>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</si>
  <si>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</si>
  <si>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</si>
  <si>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</si>
  <si>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</si>
  <si>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</si>
  <si>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</si>
  <si>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</si>
  <si>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</si>
  <si>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</si>
  <si>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</si>
  <si>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</si>
  <si>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</si>
  <si>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</si>
  <si>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</si>
  <si>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</si>
  <si>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</si>
  <si>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</si>
  <si>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</si>
  <si>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</si>
  <si>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</si>
  <si>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</si>
  <si>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</si>
  <si>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</si>
  <si>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</si>
  <si>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</si>
  <si>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</si>
  <si>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</si>
  <si>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</si>
  <si>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</si>
  <si>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</si>
  <si>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</si>
  <si>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</si>
  <si>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</si>
  <si>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</si>
  <si>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</si>
  <si>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</si>
  <si>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</si>
  <si>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</si>
  <si>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</si>
  <si>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</si>
  <si>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</si>
  <si>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</si>
  <si>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</si>
  <si>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</si>
  <si>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</si>
  <si>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</si>
  <si>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</si>
  <si>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</si>
  <si>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</si>
  <si>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</si>
  <si>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</si>
  <si>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</si>
  <si>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</si>
  <si>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</si>
  <si>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</si>
  <si>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</si>
  <si>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</si>
  <si>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</si>
  <si>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</si>
  <si>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</si>
  <si>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</si>
  <si>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</si>
  <si>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</si>
  <si>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</si>
  <si>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</si>
  <si>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</si>
  <si>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</si>
  <si>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</si>
  <si>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</si>
  <si>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</si>
  <si>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</si>
  <si>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</si>
  <si>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</si>
  <si>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</si>
  <si>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</si>
  <si>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</si>
  <si>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</si>
  <si>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</si>
  <si>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</si>
  <si>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</si>
  <si>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</si>
  <si>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</si>
  <si>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</si>
  <si>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</si>
  <si>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</si>
  <si>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</si>
  <si>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</si>
  <si>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</si>
  <si>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</si>
  <si>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</si>
  <si>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</si>
  <si>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</si>
  <si>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</si>
  <si>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</si>
  <si>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</si>
  <si>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</si>
  <si>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</si>
  <si>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</si>
  <si>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</si>
  <si>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</si>
  <si>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</si>
  <si>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</si>
  <si>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</si>
  <si>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</si>
  <si>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</si>
  <si>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</si>
  <si>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</si>
  <si>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</si>
  <si>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</si>
  <si>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</si>
  <si>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</si>
  <si>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</si>
  <si>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</si>
  <si>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</si>
  <si>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</si>
  <si>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</si>
  <si>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</si>
  <si>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</si>
  <si>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</si>
  <si>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</si>
  <si>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</si>
  <si>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</si>
  <si>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</si>
  <si>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</si>
  <si>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</si>
  <si>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</si>
  <si>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</si>
  <si>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</si>
  <si>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</si>
  <si>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</si>
  <si>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</si>
  <si>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</si>
  <si>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</si>
  <si>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</si>
  <si>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</si>
  <si>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</si>
  <si>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</si>
  <si>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</si>
  <si>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</si>
  <si>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</si>
  <si>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</si>
  <si>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</si>
  <si>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</si>
  <si>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</si>
  <si>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</si>
  <si>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</si>
  <si>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</si>
  <si>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</si>
  <si>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</si>
  <si>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</si>
  <si>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</si>
  <si>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</si>
  <si>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</si>
  <si>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</si>
  <si>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</si>
  <si>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</si>
  <si>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</si>
  <si>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</si>
  <si>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</si>
  <si>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</si>
  <si>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</si>
  <si>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</si>
  <si>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</si>
  <si>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</si>
  <si>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</si>
  <si>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</si>
  <si>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</si>
  <si>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</si>
  <si>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</si>
  <si>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</si>
  <si>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</si>
  <si>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</si>
  <si>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</si>
  <si>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</si>
  <si>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</si>
  <si>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</si>
  <si>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</si>
  <si>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</si>
  <si>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</si>
  <si>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</si>
  <si>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</si>
  <si>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</si>
  <si>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</si>
  <si>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</si>
  <si>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</si>
  <si>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</si>
  <si>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</si>
  <si>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</si>
  <si>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</si>
  <si>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</si>
  <si>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</si>
  <si>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</si>
  <si>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</si>
  <si>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</si>
  <si>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</si>
  <si>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</si>
  <si>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</si>
  <si>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</si>
  <si>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</si>
  <si>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</si>
  <si>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</si>
  <si>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</si>
  <si>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</si>
  <si>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</si>
  <si>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</si>
  <si>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</si>
  <si>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</si>
  <si>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</si>
  <si>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</si>
  <si>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</si>
  <si>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</si>
  <si>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</si>
  <si>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</si>
  <si>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</si>
  <si>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</si>
  <si>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</si>
  <si>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</si>
  <si>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</si>
  <si>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</si>
  <si>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</si>
  <si>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</si>
  <si>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</si>
  <si>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</si>
  <si>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</si>
  <si>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</si>
  <si>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</si>
  <si>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</si>
  <si>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</si>
  <si>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</si>
  <si>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</si>
  <si>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</si>
  <si>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</si>
  <si>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</si>
  <si>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</si>
  <si>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</si>
  <si>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</si>
  <si>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</si>
  <si>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</si>
  <si>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</si>
  <si>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</si>
  <si>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</si>
  <si>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</si>
  <si>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</si>
  <si>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</si>
  <si>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</si>
  <si>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</si>
  <si>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</si>
  <si>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</si>
  <si>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</si>
  <si>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</si>
  <si>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</si>
  <si>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</si>
  <si>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</si>
  <si>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</si>
  <si>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</si>
  <si>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</si>
  <si>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</si>
  <si>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</si>
  <si>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</si>
  <si>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</si>
  <si>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</si>
  <si>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</si>
  <si>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</si>
  <si>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</si>
  <si>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</si>
  <si>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</si>
  <si>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</si>
  <si>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</si>
  <si>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</si>
  <si>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</si>
  <si>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</si>
  <si>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</si>
  <si>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</si>
  <si>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</si>
  <si>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</si>
  <si>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</si>
  <si>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</si>
  <si>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</si>
  <si>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</si>
  <si>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</si>
  <si>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</si>
  <si>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</si>
  <si>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</si>
  <si>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</si>
  <si>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</si>
  <si>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</si>
  <si>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</si>
  <si>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</si>
  <si>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</si>
  <si>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</si>
  <si>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</si>
  <si>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</si>
  <si>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</si>
  <si>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</si>
  <si>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</si>
  <si>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</si>
  <si>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</si>
  <si>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</si>
  <si>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</si>
  <si>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</si>
  <si>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</si>
  <si>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</si>
  <si>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</si>
  <si>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</si>
  <si>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</si>
  <si>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</si>
  <si>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</si>
  <si>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</si>
  <si>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</si>
  <si>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</si>
  <si>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</si>
  <si>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</si>
  <si>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</si>
  <si>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</si>
  <si>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</si>
  <si>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</si>
  <si>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</si>
  <si>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</si>
  <si>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</si>
  <si>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</si>
  <si>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</si>
  <si>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</si>
  <si>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</si>
  <si>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</si>
  <si>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</si>
  <si>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</si>
  <si>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</si>
  <si>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</si>
  <si>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</si>
  <si>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</si>
  <si>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</si>
  <si>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</si>
  <si>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</si>
  <si>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</si>
  <si>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</si>
  <si>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</si>
  <si>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</si>
  <si>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</si>
  <si>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</si>
  <si>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</si>
  <si>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</si>
  <si>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</si>
  <si>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</si>
  <si>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</si>
  <si>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</si>
  <si>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</si>
  <si>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</si>
  <si>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</si>
  <si>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</si>
  <si>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</si>
  <si>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</si>
  <si>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</si>
  <si>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</si>
  <si>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</si>
  <si>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</si>
  <si>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</si>
  <si>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</si>
  <si>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</si>
  <si>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</si>
  <si>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</si>
  <si>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</si>
  <si>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</si>
  <si>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</si>
  <si>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</si>
  <si>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</si>
  <si>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</si>
  <si>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</si>
  <si>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</si>
  <si>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</si>
  <si>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</si>
  <si>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</si>
  <si>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</si>
  <si>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</si>
  <si>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</si>
  <si>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</si>
  <si>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</si>
  <si>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</si>
  <si>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</si>
  <si>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</si>
  <si>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</si>
  <si>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</si>
  <si>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</si>
  <si>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</si>
  <si>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</si>
  <si>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</si>
  <si>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</si>
  <si>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</si>
  <si>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</si>
  <si>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</si>
  <si>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</si>
  <si>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</si>
  <si>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</si>
  <si>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</si>
  <si>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</si>
  <si>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</si>
  <si>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</si>
  <si>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</si>
  <si>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</si>
  <si>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</si>
  <si>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</si>
  <si>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</si>
  <si>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</si>
  <si>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</si>
  <si>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</si>
  <si>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</si>
  <si>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</si>
  <si>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</si>
  <si>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</si>
  <si>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</si>
  <si>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</si>
  <si>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</si>
  <si>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</si>
  <si>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</si>
  <si>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</si>
  <si>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</si>
  <si>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</si>
  <si>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</si>
  <si>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</si>
  <si>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</si>
  <si>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</si>
  <si>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</si>
  <si>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</si>
  <si>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</si>
  <si>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</si>
  <si>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</si>
  <si>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</si>
  <si>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</si>
  <si>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</si>
  <si>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</si>
  <si>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</si>
  <si>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</si>
  <si>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</si>
  <si>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</si>
  <si>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</si>
  <si>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</si>
  <si>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</si>
  <si>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</si>
  <si>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</si>
  <si>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</si>
  <si>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</si>
  <si>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</si>
  <si>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</si>
  <si>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</si>
  <si>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</si>
  <si>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</si>
  <si>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</si>
  <si>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</si>
  <si>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</si>
  <si>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</si>
  <si>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</si>
  <si>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</si>
  <si>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</si>
  <si>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</si>
  <si>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</si>
  <si>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</si>
  <si>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</si>
  <si>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</si>
  <si>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</si>
  <si>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</si>
  <si>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</si>
  <si>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</si>
  <si>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</si>
  <si>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</si>
  <si>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</si>
  <si>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</si>
  <si>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</si>
  <si>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</si>
  <si>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</si>
  <si>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</si>
  <si>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</si>
  <si>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</si>
  <si>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</si>
  <si>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</si>
  <si>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</si>
  <si>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</si>
  <si>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</si>
  <si>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</si>
  <si>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</si>
  <si>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</si>
  <si>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</si>
  <si>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</si>
  <si>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</si>
  <si>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</si>
  <si>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</si>
  <si>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</si>
  <si>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</si>
  <si>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</si>
  <si>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</si>
  <si>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</si>
  <si>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</si>
  <si>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</si>
  <si>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</si>
  <si>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</si>
  <si>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</si>
  <si>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</si>
  <si>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</si>
  <si>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</si>
  <si>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</si>
  <si>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</si>
  <si>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</si>
  <si>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</si>
  <si>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</si>
  <si>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</si>
  <si>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</si>
  <si>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</si>
  <si>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</si>
  <si>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</si>
  <si>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</si>
  <si>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</si>
  <si>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</si>
  <si>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</si>
  <si>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</si>
  <si>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</si>
  <si>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</si>
  <si>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</si>
  <si>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</si>
  <si>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</si>
  <si>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</si>
  <si>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</si>
  <si>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</si>
  <si>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</si>
  <si>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</si>
  <si>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</si>
  <si>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</si>
  <si>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</si>
  <si>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</si>
  <si>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</si>
  <si>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</si>
  <si>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</si>
  <si>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</si>
  <si>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</si>
  <si>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</si>
  <si>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</si>
  <si>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</si>
  <si>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</si>
  <si>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</si>
  <si>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</si>
  <si>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</si>
  <si>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</si>
  <si>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</si>
  <si>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</si>
  <si>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</si>
  <si>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</si>
  <si>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</si>
  <si>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</si>
  <si>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</si>
  <si>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</si>
  <si>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</si>
  <si>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</si>
  <si>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</si>
  <si>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</si>
  <si>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</si>
  <si>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</si>
  <si>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</si>
  <si>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</si>
  <si>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</si>
  <si>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</si>
  <si>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</si>
  <si>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</si>
  <si>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</si>
  <si>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</si>
  <si>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</si>
  <si>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</si>
  <si>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</si>
  <si>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</si>
  <si>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</si>
  <si>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</si>
  <si>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</si>
  <si>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</si>
  <si>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</si>
  <si>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</si>
  <si>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</si>
  <si>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</si>
  <si>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</si>
  <si>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</si>
  <si>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</si>
  <si>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</si>
  <si>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</si>
  <si>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</si>
  <si>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</si>
  <si>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</si>
  <si>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</si>
  <si>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</si>
  <si>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</si>
  <si>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</si>
  <si>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</si>
  <si>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</si>
  <si>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</si>
  <si>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</si>
  <si>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</si>
  <si>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</si>
  <si>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</si>
  <si>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</si>
  <si>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</si>
  <si>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</si>
  <si>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</si>
  <si>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</si>
  <si>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</si>
  <si>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</si>
  <si>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</si>
  <si>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</si>
  <si>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</si>
  <si>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</si>
  <si>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</si>
  <si>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</si>
  <si>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</si>
  <si>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</si>
  <si>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</si>
  <si>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</si>
  <si>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</si>
  <si>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</si>
  <si>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</si>
  <si>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</si>
  <si>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</si>
  <si>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</si>
  <si>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</si>
  <si>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</si>
  <si>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</si>
  <si>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</si>
  <si>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</si>
  <si>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</si>
  <si>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</si>
  <si>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</si>
  <si>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</si>
  <si>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</si>
  <si>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</si>
  <si>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</si>
  <si>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</si>
  <si>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</si>
  <si>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</si>
  <si>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</si>
  <si>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</si>
  <si>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</si>
  <si>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</si>
  <si>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</si>
  <si>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</si>
  <si>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</si>
  <si>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</si>
  <si>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</si>
  <si>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</si>
  <si>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</si>
  <si>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</si>
  <si>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</si>
  <si>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</si>
  <si>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</si>
  <si>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</si>
  <si>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</si>
  <si>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</si>
  <si>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</si>
  <si>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</si>
  <si>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</si>
  <si>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</si>
  <si>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</si>
  <si>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</si>
  <si>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</si>
  <si>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</si>
  <si>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</si>
  <si>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</si>
  <si>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</si>
  <si>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</si>
  <si>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</si>
  <si>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</si>
  <si>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</si>
  <si>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</si>
  <si>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</si>
  <si>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</si>
  <si>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</si>
  <si>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</si>
  <si>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</si>
  <si>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</si>
  <si>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</si>
  <si>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</si>
  <si>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</si>
  <si>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</si>
  <si>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</si>
  <si>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</si>
  <si>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</si>
  <si>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</si>
  <si>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</si>
  <si>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</si>
  <si>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</si>
  <si>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</si>
  <si>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</si>
  <si>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</si>
  <si>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</si>
  <si>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</si>
  <si>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</si>
  <si>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</si>
  <si>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</si>
  <si>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</si>
  <si>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</si>
  <si>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</si>
  <si>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</si>
  <si>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</si>
  <si>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</si>
  <si>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</si>
  <si>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</si>
  <si>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</si>
  <si>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</si>
  <si>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</si>
  <si>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</si>
  <si>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</si>
  <si>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</si>
  <si>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</si>
  <si>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</si>
  <si>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</si>
  <si>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</si>
  <si>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</si>
  <si>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</si>
  <si>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</si>
  <si>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</si>
  <si>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</si>
  <si>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</si>
  <si>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</si>
  <si>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</si>
  <si>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</si>
  <si>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</si>
  <si>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</si>
  <si>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</si>
  <si>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</si>
  <si>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</si>
  <si>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</si>
  <si>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</si>
  <si>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</si>
  <si>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</si>
  <si>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</si>
  <si>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</si>
  <si>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</si>
  <si>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</si>
  <si>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</si>
  <si>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</si>
  <si>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</si>
  <si>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</si>
  <si>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</si>
  <si>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</si>
  <si>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</si>
  <si>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</si>
  <si>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</si>
  <si>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</si>
  <si>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</si>
  <si>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</si>
  <si>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</si>
  <si>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</si>
  <si>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</si>
  <si>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</si>
  <si>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</si>
  <si>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</si>
  <si>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</si>
  <si>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</si>
  <si>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</si>
  <si>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</si>
  <si>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</si>
  <si>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</si>
  <si>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</si>
  <si>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</si>
  <si>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</si>
  <si>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</si>
  <si>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</si>
  <si>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</si>
  <si>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</si>
  <si>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</si>
  <si>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</si>
  <si>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</si>
  <si>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</si>
  <si>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</si>
  <si>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</si>
  <si>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</si>
  <si>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</si>
  <si>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</si>
  <si>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</si>
  <si>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</si>
  <si>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</si>
  <si>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</si>
  <si>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</si>
  <si>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</si>
  <si>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</si>
  <si>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</si>
  <si>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</si>
  <si>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</si>
  <si>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</si>
  <si>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</si>
  <si>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</si>
  <si>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</si>
  <si>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</si>
  <si>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</si>
  <si>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</si>
  <si>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</si>
  <si>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</si>
  <si>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</si>
  <si>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</si>
  <si>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</si>
  <si>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</si>
  <si>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</si>
  <si>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</si>
  <si>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</si>
  <si>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</si>
  <si>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</si>
  <si>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</si>
  <si>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</si>
  <si>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</si>
  <si>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</si>
  <si>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</si>
  <si>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</si>
  <si>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</si>
  <si>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</si>
  <si>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</si>
  <si>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</si>
  <si>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</si>
  <si>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</si>
  <si>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</si>
  <si>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</si>
  <si>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</si>
  <si>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</si>
  <si>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</si>
  <si>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</si>
  <si>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</si>
  <si>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</si>
  <si>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</si>
  <si>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</si>
  <si>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</si>
  <si>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</si>
  <si>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</si>
  <si>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</si>
  <si>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</si>
  <si>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</si>
  <si>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</si>
  <si>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</si>
  <si>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</si>
  <si>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</si>
  <si>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</si>
  <si>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</si>
  <si>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</si>
  <si>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</si>
  <si>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</si>
  <si>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</si>
  <si>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</si>
  <si>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</si>
  <si>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</si>
  <si>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</si>
  <si>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</si>
  <si>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</si>
  <si>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</si>
  <si>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</si>
  <si>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</si>
  <si>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</si>
  <si>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</si>
  <si>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</si>
  <si>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</si>
  <si>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</si>
  <si>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</si>
  <si>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</si>
  <si>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</si>
  <si>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</si>
  <si>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</si>
  <si>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</si>
  <si>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</si>
  <si>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</si>
  <si>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</si>
  <si>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</si>
  <si>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</si>
  <si>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</si>
  <si>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</si>
  <si>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</si>
  <si>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</si>
  <si>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</si>
  <si>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</si>
  <si>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</si>
  <si>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</si>
  <si>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</si>
  <si>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</si>
  <si>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</si>
  <si>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</si>
  <si>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</si>
  <si>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</si>
  <si>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</si>
  <si>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</si>
  <si>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</si>
  <si>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</si>
  <si>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</si>
  <si>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</si>
  <si>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</si>
  <si>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</si>
  <si>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</si>
  <si>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</si>
  <si>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</si>
  <si>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</si>
  <si>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</si>
  <si>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</si>
  <si>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</si>
  <si>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</si>
  <si>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</si>
  <si>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</si>
  <si>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</si>
  <si>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</si>
  <si>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</si>
  <si>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</si>
  <si>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</si>
  <si>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</si>
  <si>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</si>
  <si>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</si>
  <si>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</si>
  <si>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</si>
  <si>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</si>
  <si>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</si>
  <si>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</si>
  <si>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</si>
  <si>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</si>
  <si>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</si>
  <si>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</si>
  <si>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</si>
  <si>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</si>
  <si>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</si>
  <si>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</si>
  <si>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</si>
  <si>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</si>
  <si>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</si>
  <si>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</si>
  <si>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</si>
  <si>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</si>
  <si>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</si>
  <si>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</si>
  <si>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</si>
  <si>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</si>
  <si>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</si>
  <si>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</si>
  <si>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</si>
  <si>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</si>
  <si>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</si>
  <si>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</si>
  <si>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</si>
  <si>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</si>
  <si>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</si>
  <si>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</si>
  <si>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</si>
  <si>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</si>
  <si>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</si>
  <si>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</si>
  <si>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</si>
  <si>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</si>
  <si>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</si>
  <si>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</si>
  <si>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</si>
  <si>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</si>
  <si>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</si>
  <si>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</si>
  <si>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</si>
  <si>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</si>
  <si>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</si>
  <si>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</si>
  <si>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</si>
  <si>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</si>
  <si>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</si>
  <si>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</si>
  <si>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</si>
  <si>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</si>
  <si>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</si>
  <si>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</si>
  <si>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</si>
  <si>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</si>
  <si>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</si>
  <si>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</si>
  <si>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</si>
  <si>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</si>
  <si>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</si>
  <si>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</si>
  <si>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</si>
  <si>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</si>
  <si>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</si>
  <si>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</si>
  <si>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</si>
  <si>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</si>
  <si>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</si>
  <si>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</si>
  <si>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</si>
  <si>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</si>
  <si>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</si>
  <si>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</si>
  <si>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</si>
  <si>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</si>
  <si>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</si>
  <si>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</si>
  <si>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</si>
  <si>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</si>
  <si>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</si>
  <si>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</si>
  <si>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</si>
  <si>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</si>
  <si>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</si>
  <si>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</si>
  <si>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</si>
  <si>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</si>
  <si>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</si>
  <si>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</si>
  <si>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</si>
  <si>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</si>
  <si>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</si>
  <si>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</si>
  <si>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</si>
  <si>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</si>
  <si>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</si>
  <si>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</si>
  <si>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</si>
  <si>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</si>
  <si>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</si>
  <si>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</si>
  <si>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</si>
  <si>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</si>
  <si>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</si>
  <si>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</si>
  <si>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</si>
  <si>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</si>
  <si>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</si>
  <si>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</si>
  <si>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</si>
  <si>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</si>
  <si>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</si>
  <si>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</si>
  <si>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</si>
  <si>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</si>
  <si>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</si>
  <si>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</si>
  <si>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</si>
  <si>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</si>
  <si>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</si>
  <si>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</si>
  <si>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</si>
  <si>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</si>
  <si>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</si>
  <si>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</si>
  <si>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</si>
  <si>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</si>
  <si>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</si>
  <si>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</si>
  <si>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</si>
  <si>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</si>
  <si>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</si>
  <si>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</si>
  <si>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</si>
  <si>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</si>
  <si>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</si>
  <si>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</si>
  <si>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</si>
  <si>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</si>
  <si>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</si>
  <si>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</si>
  <si>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</si>
  <si>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</si>
  <si>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</si>
  <si>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</si>
  <si>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</si>
  <si>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</si>
  <si>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</si>
  <si>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</si>
  <si>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</si>
  <si>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</si>
  <si>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</si>
  <si>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</si>
  <si>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</si>
  <si>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</si>
  <si>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</si>
  <si>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</si>
  <si>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</si>
  <si>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</si>
  <si>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</si>
  <si>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</si>
  <si>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</si>
  <si>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</si>
  <si>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</si>
  <si>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</si>
  <si>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</si>
  <si>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</si>
  <si>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</si>
  <si>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</si>
  <si>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</si>
  <si>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</si>
  <si>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</si>
  <si>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</si>
  <si>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</si>
  <si>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</si>
  <si>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</si>
  <si>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</si>
  <si>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</si>
  <si>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</si>
  <si>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</si>
  <si>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</si>
  <si>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</si>
  <si>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</si>
  <si>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</si>
  <si>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</si>
  <si>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</si>
  <si>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</si>
  <si>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</si>
  <si>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</si>
  <si>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</si>
  <si>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</si>
  <si>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</si>
  <si>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</si>
  <si>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</si>
  <si>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</si>
  <si>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</si>
  <si>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</si>
  <si>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</si>
  <si>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</si>
  <si>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</si>
  <si>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</si>
  <si>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</si>
  <si>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</si>
  <si>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</si>
  <si>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</si>
  <si>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</si>
  <si>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</si>
  <si>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</si>
  <si>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</si>
  <si>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</si>
  <si>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</si>
  <si>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</si>
  <si>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</si>
  <si>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</si>
  <si>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</si>
  <si>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</si>
  <si>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</si>
  <si>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</si>
  <si>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</si>
  <si>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</si>
  <si>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</si>
  <si>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</si>
  <si>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</si>
  <si>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</si>
  <si>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</si>
  <si>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</si>
  <si>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</si>
  <si>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</si>
  <si>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</si>
  <si>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</si>
  <si>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</si>
  <si>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</si>
  <si>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</si>
  <si>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</si>
  <si>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</si>
  <si>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</si>
  <si>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</si>
  <si>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</si>
  <si>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</si>
  <si>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</si>
  <si>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</si>
  <si>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</si>
  <si>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</si>
  <si>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</si>
  <si>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</si>
  <si>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</si>
  <si>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</si>
  <si>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</si>
  <si>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</si>
  <si>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</si>
  <si>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</si>
  <si>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</si>
  <si>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</si>
  <si>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</si>
  <si>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</si>
  <si>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</si>
  <si>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</si>
  <si>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</si>
  <si>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</si>
  <si>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</si>
  <si>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</si>
  <si>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</si>
  <si>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</si>
  <si>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</si>
  <si>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</si>
  <si>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</si>
  <si>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</si>
  <si>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</si>
  <si>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</si>
  <si>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</si>
  <si>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</si>
  <si>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</si>
  <si>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</si>
  <si>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</si>
  <si>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</si>
  <si>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</si>
  <si>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</si>
  <si>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</si>
  <si>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</si>
  <si>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</si>
  <si>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</si>
  <si>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</si>
  <si>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</si>
  <si>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</si>
  <si>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</si>
  <si>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</si>
  <si>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</si>
  <si>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</si>
  <si>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</si>
  <si>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</si>
  <si>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</si>
  <si>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</si>
  <si>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</si>
  <si>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</si>
  <si>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</si>
  <si>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</si>
  <si>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</si>
  <si>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</si>
  <si>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</si>
  <si>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</si>
  <si>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</si>
  <si>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</si>
  <si>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</si>
  <si>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</si>
  <si>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</si>
  <si>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</si>
  <si>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</si>
  <si>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</si>
  <si>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</si>
  <si>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</si>
  <si>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</si>
  <si>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</si>
  <si>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</si>
  <si>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</si>
  <si>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</si>
  <si>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</si>
  <si>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</si>
  <si>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</si>
  <si>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</si>
  <si>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</si>
  <si>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</si>
  <si>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</si>
  <si>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</si>
  <si>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</si>
  <si>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</si>
  <si>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</si>
  <si>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</si>
  <si>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</si>
  <si>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</si>
  <si>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</si>
  <si>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</si>
  <si>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</si>
  <si>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</si>
  <si>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</si>
  <si>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</si>
  <si>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</si>
  <si>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</si>
  <si>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</si>
  <si>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</si>
  <si>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</si>
  <si>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</si>
  <si>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</si>
  <si>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</si>
  <si>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</si>
  <si>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</si>
  <si>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</si>
  <si>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</si>
  <si>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</si>
  <si>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</si>
  <si>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</si>
  <si>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</si>
  <si>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</si>
  <si>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</si>
  <si>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</si>
  <si>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</si>
  <si>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</si>
  <si>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</si>
  <si>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</si>
  <si>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</si>
  <si>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</si>
  <si>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</si>
  <si>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</si>
  <si>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</si>
  <si>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</si>
  <si>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</si>
  <si>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</si>
  <si>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</si>
  <si>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</si>
  <si>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</si>
  <si>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</si>
  <si>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</si>
  <si>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</si>
  <si>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</si>
  <si>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</si>
  <si>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</si>
  <si>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</si>
  <si>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</si>
  <si>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</si>
  <si>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</si>
  <si>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</si>
  <si>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</si>
  <si>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</si>
  <si>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</si>
  <si>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</si>
  <si>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</si>
  <si>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</si>
  <si>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</si>
  <si>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</si>
  <si>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</si>
  <si>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</si>
  <si>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</si>
  <si>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</si>
  <si>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</si>
  <si>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</si>
  <si>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</si>
  <si>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</si>
  <si>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</si>
  <si>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</si>
  <si>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</si>
  <si>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</si>
  <si>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</si>
  <si>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</si>
  <si>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</si>
  <si>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</si>
  <si>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</si>
  <si>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</si>
  <si>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</si>
  <si>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</si>
  <si>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</si>
  <si>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</si>
  <si>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</si>
  <si>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</si>
  <si>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</si>
  <si>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</si>
  <si>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</si>
  <si>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</si>
  <si>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</si>
  <si>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</si>
  <si>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</si>
  <si>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</si>
  <si>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</si>
  <si>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</si>
  <si>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</si>
  <si>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</si>
  <si>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</si>
  <si>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</si>
  <si>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</si>
  <si>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</si>
  <si>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</si>
  <si>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</si>
  <si>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</si>
  <si>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</si>
  <si>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</si>
  <si>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</si>
  <si>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</si>
  <si>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</si>
  <si>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</si>
  <si>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</si>
  <si>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</si>
  <si>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</si>
  <si>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</si>
  <si>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</si>
  <si>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</si>
  <si>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</si>
  <si>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</si>
  <si>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</si>
  <si>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</si>
  <si>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</si>
  <si>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</si>
  <si>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</si>
  <si>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</si>
  <si>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</si>
  <si>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</si>
  <si>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</si>
  <si>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</si>
  <si>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</si>
  <si>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</si>
  <si>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</si>
  <si>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</si>
  <si>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</si>
  <si>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</si>
  <si>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</si>
  <si>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</si>
  <si>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</si>
  <si>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</si>
  <si>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</si>
  <si>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</si>
  <si>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</si>
  <si>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</si>
  <si>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</si>
  <si>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</si>
  <si>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</si>
  <si>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</si>
  <si>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</si>
  <si>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</si>
  <si>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</si>
  <si>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</si>
  <si>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</si>
  <si>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</si>
  <si>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</si>
  <si>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</si>
  <si>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</si>
  <si>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</si>
  <si>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</si>
  <si>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</si>
  <si>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</si>
  <si>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</si>
  <si>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</si>
  <si>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</si>
  <si>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</si>
  <si>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</si>
  <si>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</si>
  <si>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</si>
  <si>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</si>
  <si>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</si>
  <si>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</si>
  <si>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</si>
  <si>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</si>
  <si>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</si>
  <si>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</si>
  <si>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</si>
  <si>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</si>
  <si>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</si>
  <si>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</si>
  <si>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</si>
  <si>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</si>
  <si>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</si>
  <si>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</si>
  <si>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</si>
  <si>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</si>
  <si>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</si>
  <si>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</si>
  <si>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</si>
  <si>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</si>
  <si>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</si>
  <si>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</si>
  <si>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</si>
  <si>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</si>
  <si>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</si>
  <si>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</si>
  <si>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</si>
  <si>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</si>
  <si>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</si>
  <si>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</si>
  <si>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</si>
  <si>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</si>
  <si>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</si>
  <si>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</si>
  <si>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</si>
  <si>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</si>
  <si>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</si>
  <si>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</si>
  <si>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</si>
  <si>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</si>
  <si>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</si>
  <si>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</si>
  <si>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</si>
  <si>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</si>
  <si>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</si>
  <si>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</si>
  <si>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</si>
  <si>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</si>
  <si>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</si>
  <si>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</si>
  <si>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</si>
  <si>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</si>
  <si>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</si>
  <si>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</si>
  <si>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</si>
  <si>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</si>
  <si>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</si>
  <si>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</si>
  <si>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</si>
  <si>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</si>
  <si>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</si>
  <si>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</si>
  <si>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</si>
  <si>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</si>
  <si>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</si>
  <si>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</si>
  <si>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</si>
  <si>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</si>
  <si>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</si>
  <si>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</si>
  <si>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</si>
  <si>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</si>
  <si>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</si>
  <si>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</si>
  <si>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</si>
  <si>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</si>
  <si>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</si>
  <si>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</si>
  <si>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</si>
  <si>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</si>
  <si>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</si>
  <si>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</si>
  <si>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</si>
  <si>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</si>
  <si>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</si>
  <si>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</si>
  <si>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</si>
  <si>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</si>
  <si>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</si>
  <si>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</si>
  <si>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</si>
  <si>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</si>
  <si>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</si>
  <si>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</si>
  <si>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</si>
  <si>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</si>
  <si>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</si>
  <si>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</si>
  <si>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</si>
  <si>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</si>
  <si>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</si>
  <si>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</si>
  <si>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</si>
  <si>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</si>
  <si>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</si>
  <si>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</si>
  <si>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</si>
  <si>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</si>
  <si>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</si>
  <si>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</si>
  <si>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</si>
  <si>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</si>
  <si>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</si>
  <si>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</si>
  <si>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</si>
  <si>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</si>
  <si>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</si>
  <si>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</si>
  <si>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</si>
  <si>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</si>
  <si>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</si>
  <si>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</si>
  <si>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</si>
  <si>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</si>
  <si>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</si>
  <si>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</si>
  <si>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</si>
  <si>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</si>
  <si>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</si>
  <si>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</si>
  <si>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</si>
  <si>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</si>
  <si>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</si>
  <si>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</si>
  <si>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</si>
  <si>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</si>
  <si>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</si>
  <si>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</si>
  <si>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</si>
  <si>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</si>
  <si>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</si>
  <si>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</si>
  <si>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</si>
  <si>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</si>
  <si>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</si>
  <si>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</si>
  <si>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</si>
  <si>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</si>
  <si>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</si>
  <si>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</si>
  <si>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</si>
  <si>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</si>
  <si>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</si>
  <si>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</si>
  <si>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</si>
  <si>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</si>
  <si>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</si>
  <si>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</si>
  <si>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</si>
  <si>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</si>
  <si>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</si>
  <si>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</si>
  <si>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</si>
  <si>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</si>
  <si>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</si>
  <si>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</si>
  <si>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</si>
  <si>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</si>
  <si>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</si>
  <si>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</si>
  <si>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</si>
  <si>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</si>
  <si>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</si>
  <si>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</si>
  <si>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</si>
  <si>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</si>
  <si>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</si>
  <si>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</si>
  <si>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</si>
  <si>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</si>
  <si>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</si>
  <si>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</si>
  <si>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</si>
  <si>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</si>
  <si>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</si>
  <si>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</si>
  <si>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</si>
  <si>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</si>
  <si>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</si>
  <si>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</si>
  <si>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</si>
  <si>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</si>
  <si>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</si>
  <si>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</si>
  <si>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</si>
  <si>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</si>
  <si>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</si>
  <si>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</si>
  <si>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</si>
  <si>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</si>
  <si>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</si>
  <si>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</si>
  <si>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</si>
  <si>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</si>
  <si>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</si>
  <si>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</si>
  <si>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</si>
  <si>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</si>
  <si>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</si>
  <si>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</si>
  <si>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</si>
  <si>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</si>
  <si>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</si>
  <si>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</si>
  <si>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</si>
  <si>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</si>
  <si>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</si>
  <si>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</si>
  <si>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</si>
  <si>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</si>
  <si>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</si>
  <si>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</si>
  <si>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</si>
  <si>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</si>
  <si>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</si>
  <si>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</si>
  <si>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</si>
  <si>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</si>
  <si>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</si>
  <si>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</si>
  <si>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</si>
  <si>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</si>
  <si>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</si>
  <si>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</si>
  <si>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</si>
  <si>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</si>
  <si>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</si>
  <si>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</si>
  <si>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</si>
  <si>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</si>
  <si>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</si>
  <si>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</si>
  <si>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</si>
  <si>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</si>
  <si>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</si>
  <si>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</si>
  <si>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</si>
  <si>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</si>
  <si>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</si>
  <si>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</si>
  <si>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</si>
  <si>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</si>
  <si>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</si>
  <si>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</si>
  <si>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</si>
  <si>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</si>
  <si>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</si>
  <si>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</si>
  <si>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</si>
  <si>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</si>
  <si>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</si>
  <si>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</si>
  <si>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</si>
  <si>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</si>
  <si>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</si>
  <si>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</si>
  <si>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</si>
  <si>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</si>
  <si>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</si>
  <si>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</si>
  <si>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</si>
  <si>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</si>
  <si>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</si>
  <si>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</si>
  <si>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</si>
  <si>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</si>
  <si>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</si>
  <si>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</si>
  <si>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</si>
  <si>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</si>
  <si>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</si>
  <si>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</si>
  <si>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</si>
  <si>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</si>
  <si>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</si>
  <si>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</si>
  <si>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</si>
  <si>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</si>
  <si>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</si>
  <si>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</si>
  <si>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</si>
  <si>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</si>
  <si>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</si>
  <si>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</si>
  <si>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</si>
  <si>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</si>
  <si>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</si>
  <si>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</si>
  <si>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</si>
  <si>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</si>
  <si>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</si>
  <si>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</si>
  <si>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</si>
  <si>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</si>
  <si>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</si>
  <si>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</si>
  <si>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</si>
  <si>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</si>
  <si>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</si>
  <si>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</si>
  <si>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</si>
  <si>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</si>
  <si>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</si>
  <si>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</si>
  <si>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</si>
  <si>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</si>
  <si>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</si>
  <si>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</si>
  <si>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</si>
  <si>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</si>
  <si>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</si>
  <si>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</si>
  <si>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</si>
  <si>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</si>
  <si>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</si>
  <si>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</si>
  <si>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</si>
  <si>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</si>
  <si>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</si>
  <si>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</si>
  <si>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</si>
  <si>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</si>
  <si>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</si>
  <si>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</si>
  <si>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</si>
  <si>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</si>
  <si>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</si>
  <si>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</si>
  <si>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</si>
  <si>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</si>
  <si>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</si>
  <si>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</si>
  <si>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</si>
  <si>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</si>
  <si>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</si>
  <si>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</si>
  <si>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</si>
  <si>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</si>
  <si>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</si>
  <si>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</si>
  <si>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</si>
  <si>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</si>
  <si>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</si>
  <si>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</si>
  <si>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</si>
  <si>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</si>
  <si>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</si>
  <si>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</si>
  <si>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</si>
  <si>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</si>
  <si>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</si>
  <si>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</si>
  <si>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</si>
  <si>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</si>
  <si>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</si>
  <si>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</si>
  <si>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</si>
  <si>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</si>
  <si>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</si>
  <si>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</si>
  <si>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</si>
  <si>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</si>
  <si>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</si>
  <si>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</si>
  <si>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</si>
  <si>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</si>
  <si>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</si>
  <si>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</si>
  <si>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</si>
  <si>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</si>
  <si>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</si>
  <si>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</si>
  <si>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</si>
  <si>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</si>
  <si>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</si>
  <si>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</si>
  <si>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</si>
  <si>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</si>
  <si>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</si>
  <si>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</si>
  <si>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</si>
  <si>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</si>
  <si>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</si>
  <si>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</si>
  <si>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</si>
  <si>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</si>
  <si>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</si>
  <si>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</si>
  <si>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</si>
  <si>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</si>
  <si>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</si>
  <si>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</si>
  <si>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</si>
  <si>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</si>
  <si>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</si>
  <si>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</si>
  <si>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</si>
  <si>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</si>
  <si>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</si>
  <si>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</si>
  <si>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</si>
  <si>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</si>
  <si>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</si>
  <si>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</si>
  <si>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</si>
  <si>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</si>
  <si>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</si>
  <si>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</si>
  <si>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</si>
  <si>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</si>
  <si>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</si>
  <si>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</si>
  <si>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</si>
  <si>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</si>
  <si>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</si>
  <si>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</si>
  <si>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</si>
  <si>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</si>
  <si>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</si>
  <si>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</si>
  <si>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</si>
  <si>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</si>
  <si>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</si>
  <si>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</si>
  <si>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</si>
  <si>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</si>
  <si>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</si>
  <si>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</si>
  <si>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</si>
  <si>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</si>
  <si>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</si>
  <si>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</si>
  <si>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</si>
  <si>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</si>
  <si>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</si>
  <si>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</si>
  <si>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</si>
  <si>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</si>
  <si>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</si>
  <si>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</si>
  <si>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</si>
  <si>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</si>
  <si>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</si>
  <si>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</si>
  <si>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</si>
  <si>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</si>
  <si>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</si>
  <si>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</si>
  <si>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</si>
  <si>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</si>
  <si>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</si>
  <si>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</si>
  <si>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</si>
  <si>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</si>
  <si>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</si>
  <si>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</si>
  <si>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</si>
  <si>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</si>
  <si>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</si>
  <si>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</si>
  <si>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</si>
  <si>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</si>
  <si>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</si>
  <si>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</si>
  <si>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</si>
  <si>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</si>
  <si>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</si>
  <si>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</si>
  <si>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</si>
  <si>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</si>
  <si>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</si>
  <si>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</si>
  <si>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</si>
  <si>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</si>
  <si>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</si>
  <si>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</si>
  <si>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</si>
  <si>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</si>
  <si>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</si>
  <si>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</si>
  <si>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</si>
  <si>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</si>
  <si>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</si>
  <si>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</si>
  <si>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</si>
  <si>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</si>
  <si>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</si>
  <si>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</si>
  <si>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</si>
  <si>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</si>
  <si>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</si>
  <si>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</si>
  <si>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</si>
  <si>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</si>
  <si>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</si>
  <si>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</si>
  <si>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</si>
  <si>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</si>
  <si>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</si>
  <si>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</si>
  <si>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</si>
  <si>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</si>
  <si>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</si>
  <si>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</si>
  <si>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</si>
  <si>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</si>
  <si>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</si>
  <si>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</si>
  <si>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</si>
  <si>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</si>
  <si>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</si>
  <si>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</si>
  <si>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</si>
  <si>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</si>
  <si>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</si>
  <si>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</si>
  <si>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</si>
  <si>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</si>
  <si>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</si>
  <si>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</si>
  <si>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</si>
  <si>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</si>
  <si>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</si>
  <si>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</si>
  <si>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</si>
  <si>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</si>
  <si>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</si>
  <si>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</si>
  <si>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</si>
  <si>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</si>
  <si>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</si>
  <si>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</si>
  <si>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</si>
  <si>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</si>
  <si>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</si>
  <si>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</si>
  <si>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</si>
  <si>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</si>
  <si>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</si>
  <si>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</si>
  <si>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</si>
  <si>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</si>
  <si>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</si>
  <si>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</si>
  <si>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</si>
  <si>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</si>
  <si>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</si>
  <si>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</si>
  <si>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</si>
  <si>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</si>
  <si>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</si>
  <si>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</si>
  <si>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</si>
  <si>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</si>
  <si>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</si>
  <si>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</si>
  <si>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</si>
  <si>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</si>
  <si>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</si>
  <si>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</si>
  <si>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</si>
  <si>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</si>
  <si>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</si>
  <si>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</si>
  <si>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</si>
  <si>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</si>
  <si>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</si>
  <si>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</si>
  <si>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</si>
  <si>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</si>
  <si>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</si>
  <si>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</si>
  <si>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</si>
  <si>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</si>
  <si>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</si>
  <si>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</si>
  <si>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</si>
  <si>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</si>
  <si>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</si>
  <si>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</si>
  <si>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</si>
  <si>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</si>
  <si>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</si>
  <si>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</si>
  <si>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</si>
  <si>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</si>
  <si>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</si>
  <si>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</si>
  <si>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</si>
  <si>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</si>
  <si>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</si>
  <si>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</si>
  <si>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</si>
  <si>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</si>
  <si>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</si>
  <si>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</si>
  <si>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</si>
  <si>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</si>
  <si>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</si>
  <si>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</si>
  <si>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</si>
  <si>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</si>
  <si>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</si>
  <si>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</si>
  <si>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</si>
  <si>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</si>
  <si>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</si>
  <si>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</si>
  <si>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</si>
  <si>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</si>
  <si>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</si>
  <si>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</si>
  <si>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</si>
  <si>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</si>
  <si>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</si>
  <si>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</si>
  <si>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</si>
  <si>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</si>
  <si>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</si>
  <si>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</si>
  <si>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</si>
  <si>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</si>
  <si>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</si>
  <si>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</si>
  <si>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</si>
  <si>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</si>
  <si>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</si>
  <si>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</si>
  <si>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</si>
  <si>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</si>
  <si>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</si>
  <si>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</si>
  <si>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</si>
  <si>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</si>
  <si>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</si>
  <si>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</si>
  <si>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</si>
  <si>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</si>
  <si>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</si>
  <si>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</si>
  <si>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</si>
  <si>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</si>
  <si>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</si>
  <si>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</si>
  <si>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</si>
  <si>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</si>
  <si>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</si>
  <si>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</si>
  <si>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</si>
  <si>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</si>
  <si>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</si>
  <si>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</si>
  <si>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</si>
  <si>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</si>
  <si>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</si>
  <si>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</si>
  <si>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</si>
  <si>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</si>
  <si>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</si>
  <si>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</si>
  <si>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</si>
  <si>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</si>
  <si>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</si>
  <si>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</si>
  <si>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</si>
  <si>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</si>
  <si>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</si>
  <si>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</si>
  <si>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</si>
  <si>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</si>
  <si>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</si>
  <si>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</si>
  <si>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</si>
  <si>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</si>
  <si>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</si>
  <si>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</si>
  <si>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</si>
  <si>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</si>
  <si>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</si>
  <si>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</si>
  <si>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</si>
  <si>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</si>
  <si>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</si>
  <si>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</si>
  <si>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</si>
  <si>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</si>
  <si>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</si>
  <si>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</si>
  <si>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</si>
  <si>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</si>
  <si>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</si>
  <si>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</si>
  <si>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</si>
  <si>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</si>
  <si>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</si>
  <si>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</si>
  <si>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</si>
  <si>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</si>
  <si>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</si>
  <si>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</si>
  <si>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</si>
  <si>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</si>
  <si>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</si>
  <si>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</si>
  <si>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</si>
  <si>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</si>
  <si>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</si>
  <si>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</si>
  <si>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</si>
  <si>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</si>
  <si>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</si>
  <si>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</si>
  <si>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</si>
  <si>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</si>
  <si>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</si>
  <si>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</si>
  <si>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</si>
  <si>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</si>
  <si>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</si>
  <si>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</si>
  <si>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</si>
  <si>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</si>
  <si>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</si>
  <si>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</si>
  <si>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</si>
  <si>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</si>
  <si>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</si>
  <si>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</si>
  <si>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</si>
  <si>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</si>
  <si>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</si>
  <si>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</si>
  <si>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</si>
  <si>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</si>
  <si>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</si>
  <si>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</si>
  <si>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</si>
  <si>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</si>
  <si>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</si>
  <si>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</si>
  <si>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</si>
  <si>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</si>
  <si>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</si>
  <si>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</si>
  <si>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</si>
  <si>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</si>
  <si>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</si>
  <si>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</si>
  <si>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</si>
  <si>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</si>
  <si>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</si>
  <si>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</si>
  <si>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</si>
  <si>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</si>
  <si>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</si>
  <si>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</si>
  <si>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</si>
  <si>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</si>
  <si>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</si>
  <si>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</si>
  <si>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</si>
  <si>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</si>
  <si>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</si>
  <si>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</si>
  <si>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</si>
  <si>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</si>
  <si>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</si>
  <si>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</si>
  <si>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</si>
  <si>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</si>
  <si>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</si>
  <si>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</si>
  <si>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</si>
  <si>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</si>
  <si>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</si>
  <si>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</si>
  <si>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</si>
  <si>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</si>
  <si>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</si>
  <si>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</si>
  <si>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</si>
  <si>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</si>
  <si>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</si>
  <si>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</si>
  <si>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</si>
  <si>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</si>
  <si>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</si>
  <si>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</si>
  <si>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</si>
  <si>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</si>
  <si>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</si>
  <si>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</si>
  <si>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</si>
  <si>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</si>
  <si>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</si>
  <si>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</si>
  <si>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</si>
  <si>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</si>
  <si>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</si>
  <si>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</si>
  <si>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</si>
  <si>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</si>
  <si>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</si>
  <si>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</si>
  <si>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</si>
  <si>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</si>
  <si>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</si>
  <si>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</si>
  <si>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</si>
  <si>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</si>
  <si>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</si>
  <si>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</si>
  <si>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</si>
  <si>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</si>
  <si>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</si>
  <si>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</si>
  <si>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</si>
  <si>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</si>
  <si>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</si>
  <si>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</si>
  <si>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</si>
  <si>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</si>
  <si>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</si>
  <si>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</si>
  <si>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</si>
  <si>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</si>
  <si>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</si>
  <si>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</si>
  <si>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</si>
  <si>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</si>
  <si>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</si>
  <si>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</si>
  <si>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</si>
  <si>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</si>
  <si>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</si>
  <si>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</si>
  <si>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</si>
  <si>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</si>
  <si>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</si>
  <si>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</si>
  <si>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</si>
  <si>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</si>
  <si>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</si>
  <si>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</si>
  <si>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</si>
  <si>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</si>
  <si>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</si>
  <si>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</si>
  <si>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</si>
  <si>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</si>
  <si>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</si>
  <si>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</si>
  <si>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</si>
  <si>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</si>
  <si>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</si>
  <si>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</si>
  <si>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</si>
  <si>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</si>
  <si>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</si>
  <si>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</si>
  <si>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</si>
  <si>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</si>
  <si>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</si>
  <si>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</si>
  <si>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</si>
  <si>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</si>
  <si>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</si>
  <si>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</si>
  <si>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</si>
  <si>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</si>
  <si>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</si>
  <si>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</si>
  <si>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</si>
  <si>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</si>
  <si>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</si>
  <si>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</si>
  <si>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</si>
  <si>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</si>
  <si>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</si>
  <si>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</si>
  <si>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</si>
  <si>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</si>
  <si>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</si>
  <si>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</si>
  <si>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</si>
  <si>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</si>
  <si>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</si>
  <si>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</si>
  <si>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</si>
  <si>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</si>
  <si>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</si>
  <si>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</si>
  <si>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</si>
  <si>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</si>
  <si>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</si>
  <si>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</si>
  <si>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</si>
  <si>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</si>
  <si>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</si>
  <si>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</si>
  <si>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</si>
  <si>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</si>
  <si>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</si>
  <si>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</si>
  <si>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</si>
  <si>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</si>
  <si>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</si>
  <si>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</si>
  <si>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</si>
  <si>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</si>
  <si>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</si>
  <si>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</si>
  <si>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</si>
  <si>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</si>
  <si>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</si>
  <si>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</si>
  <si>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</si>
  <si>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</si>
  <si>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</si>
  <si>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</si>
  <si>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</si>
  <si>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</si>
  <si>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</si>
  <si>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</si>
  <si>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</si>
  <si>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</si>
  <si>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</si>
  <si>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</si>
  <si>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</si>
  <si>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</si>
  <si>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</si>
  <si>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</si>
  <si>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</si>
  <si>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</si>
  <si>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</si>
  <si>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</si>
  <si>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</si>
  <si>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</si>
  <si>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</si>
  <si>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</si>
  <si>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</si>
  <si>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</si>
  <si>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</si>
  <si>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</si>
  <si>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</si>
  <si>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</si>
  <si>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</si>
  <si>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</si>
  <si>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</si>
  <si>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</si>
  <si>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</si>
  <si>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</si>
  <si>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</si>
  <si>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</si>
  <si>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</si>
  <si>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</si>
  <si>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</si>
  <si>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</si>
  <si>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</si>
  <si>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</si>
  <si>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</si>
  <si>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</si>
  <si>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</si>
  <si>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</si>
  <si>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</si>
  <si>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</si>
  <si>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</si>
  <si>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</si>
  <si>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</si>
  <si>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</si>
  <si>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</si>
  <si>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</si>
  <si>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</si>
  <si>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</si>
  <si>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</si>
  <si>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</si>
  <si>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</si>
  <si>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</si>
  <si>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</si>
  <si>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</si>
  <si>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</si>
  <si>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</si>
  <si>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</si>
  <si>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</si>
  <si>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</si>
  <si>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</si>
  <si>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</si>
  <si>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</si>
  <si>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</si>
  <si>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</si>
  <si>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</si>
  <si>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</si>
  <si>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</si>
  <si>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</si>
  <si>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</si>
  <si>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</si>
  <si>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</si>
  <si>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</si>
  <si>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</si>
  <si>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</si>
  <si>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</si>
  <si>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</si>
  <si>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</si>
  <si>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</si>
  <si>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</si>
  <si>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</si>
  <si>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</si>
  <si>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</si>
  <si>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</si>
  <si>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</si>
  <si>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</si>
  <si>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</si>
  <si>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</si>
  <si>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</si>
  <si>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</si>
  <si>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</si>
  <si>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</si>
  <si>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</si>
  <si>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</si>
  <si>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</si>
  <si>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</si>
  <si>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</si>
  <si>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</si>
  <si>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</si>
  <si>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</si>
  <si>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</si>
  <si>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</si>
  <si>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</si>
  <si>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</si>
  <si>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</si>
  <si>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</si>
  <si>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</si>
  <si>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</si>
  <si>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</si>
  <si>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</si>
  <si>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</si>
  <si>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</si>
  <si>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</si>
  <si>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</si>
  <si>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</si>
  <si>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</si>
  <si>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</si>
  <si>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</si>
  <si>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</si>
  <si>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</si>
  <si>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</si>
  <si>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</si>
  <si>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</si>
  <si>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</si>
  <si>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</si>
  <si>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</si>
  <si>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</si>
  <si>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</si>
  <si>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</si>
  <si>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</si>
  <si>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</si>
  <si>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</si>
  <si>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</si>
  <si>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</si>
  <si>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</si>
  <si>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</si>
  <si>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</si>
  <si>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</si>
  <si>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</si>
  <si>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</si>
  <si>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</si>
  <si>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</si>
  <si>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</si>
  <si>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</si>
  <si>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</si>
  <si>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</si>
  <si>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</si>
  <si>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</si>
  <si>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</si>
  <si>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</si>
  <si>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</si>
  <si>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</si>
  <si>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</si>
  <si>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</si>
  <si>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</si>
  <si>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</si>
  <si>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</si>
  <si>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</si>
  <si>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</si>
  <si>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</si>
  <si>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</si>
  <si>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</si>
  <si>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</si>
  <si>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</si>
  <si>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</si>
  <si>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</si>
  <si>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</si>
  <si>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</si>
  <si>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</si>
  <si>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</si>
  <si>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</si>
  <si>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</si>
  <si>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</si>
  <si>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</si>
  <si>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</si>
  <si>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</si>
  <si>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</si>
  <si>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</si>
  <si>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</si>
  <si>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</si>
  <si>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</si>
  <si>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</si>
  <si>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</si>
  <si>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</si>
  <si>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</si>
  <si>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</si>
  <si>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</si>
  <si>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</si>
  <si>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</si>
  <si>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</si>
  <si>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</si>
  <si>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</si>
  <si>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</si>
  <si>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</si>
  <si>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</si>
  <si>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</si>
  <si>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</si>
  <si>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</si>
  <si>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</si>
  <si>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</si>
  <si>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</si>
  <si>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</si>
  <si>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</si>
  <si>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</si>
  <si>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</si>
  <si>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</si>
  <si>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</si>
  <si>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</si>
  <si>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</si>
  <si>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</si>
  <si>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</si>
  <si>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</si>
  <si>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</si>
  <si>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</si>
  <si>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</si>
  <si>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</si>
  <si>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</si>
  <si>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</si>
  <si>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</si>
  <si>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</si>
  <si>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</si>
  <si>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</si>
  <si>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</si>
  <si>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</si>
  <si>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</si>
  <si>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</si>
  <si>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</si>
  <si>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</si>
  <si>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</si>
  <si>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</si>
  <si>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</si>
  <si>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</si>
  <si>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</si>
  <si>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</si>
  <si>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</si>
  <si>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</si>
  <si>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</si>
  <si>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</si>
  <si>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</si>
  <si>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</si>
  <si>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</si>
  <si>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</si>
  <si>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</si>
  <si>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</si>
  <si>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</si>
  <si>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</si>
  <si>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</si>
  <si>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</si>
  <si>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</si>
  <si>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</si>
  <si>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</si>
  <si>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</si>
  <si>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</si>
  <si>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</si>
  <si>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</si>
  <si>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</si>
  <si>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</si>
  <si>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</si>
  <si>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</si>
  <si>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</si>
  <si>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</si>
  <si>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</si>
  <si>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</si>
  <si>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</si>
  <si>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</si>
  <si>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</si>
  <si>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</si>
  <si>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</si>
  <si>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</si>
  <si>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</si>
  <si>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</si>
  <si>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</si>
  <si>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</si>
  <si>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</si>
  <si>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</si>
  <si>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</si>
  <si>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</si>
  <si>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</si>
  <si>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</si>
  <si>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</si>
  <si>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</si>
  <si>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</si>
  <si>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</si>
  <si>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</si>
  <si>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</si>
  <si>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</si>
  <si>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</si>
  <si>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</si>
  <si>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</si>
  <si>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</si>
  <si>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</si>
  <si>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</si>
  <si>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</si>
  <si>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</si>
  <si>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</si>
  <si>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</si>
  <si>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</si>
  <si>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</si>
  <si>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</si>
  <si>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</si>
  <si>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</si>
  <si>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</si>
  <si>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</si>
  <si>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</si>
  <si>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</si>
  <si>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</si>
  <si>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</si>
  <si>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</si>
  <si>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</si>
  <si>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</si>
  <si>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</si>
  <si>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</si>
  <si>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</si>
  <si>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</si>
  <si>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</si>
  <si>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</si>
  <si>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</si>
  <si>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</si>
  <si>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</si>
  <si>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</si>
  <si>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</si>
  <si>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</si>
  <si>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</si>
  <si>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</si>
  <si>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</si>
  <si>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</si>
  <si>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</si>
  <si>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</si>
  <si>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</si>
  <si>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</si>
  <si>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</si>
  <si>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</si>
  <si>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</si>
  <si>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</si>
  <si>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</si>
  <si>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</si>
  <si>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</si>
  <si>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</si>
  <si>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</si>
  <si>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</si>
  <si>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</si>
  <si>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</si>
  <si>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</si>
  <si>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</si>
  <si>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</si>
  <si>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</si>
  <si>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</si>
  <si>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</si>
  <si>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</si>
  <si>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</si>
  <si>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</si>
  <si>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</si>
  <si>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</si>
  <si>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</si>
  <si>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</si>
  <si>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</si>
  <si>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</si>
  <si>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</si>
  <si>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</si>
  <si>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</si>
  <si>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</si>
  <si>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</si>
  <si>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</si>
  <si>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</si>
  <si>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</si>
  <si>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</si>
  <si>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</si>
  <si>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</si>
  <si>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</si>
  <si>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</si>
  <si>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</si>
  <si>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</si>
  <si>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</si>
  <si>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</si>
  <si>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</si>
  <si>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</si>
  <si>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</si>
  <si>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</si>
  <si>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</si>
  <si>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</si>
  <si>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</si>
  <si>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</si>
  <si>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</si>
  <si>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</si>
  <si>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</si>
  <si>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</si>
  <si>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</si>
  <si>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</si>
  <si>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</si>
  <si>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</si>
  <si>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</si>
  <si>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</si>
  <si>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</si>
  <si>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</si>
  <si>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</si>
  <si>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</si>
  <si>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</si>
  <si>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</si>
  <si>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</si>
  <si>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</si>
  <si>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</si>
  <si>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</si>
  <si>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</si>
  <si>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</si>
  <si>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</si>
  <si>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</si>
  <si>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</si>
  <si>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</si>
  <si>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</si>
  <si>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</si>
  <si>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</si>
  <si>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</si>
  <si>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</si>
  <si>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</si>
  <si>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</si>
  <si>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</si>
  <si>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</si>
  <si>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</si>
  <si>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</si>
  <si>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</si>
  <si>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</si>
  <si>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</si>
  <si>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</si>
  <si>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</si>
  <si>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</si>
  <si>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</si>
  <si>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</si>
  <si>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</si>
  <si>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</si>
  <si>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</si>
  <si>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</si>
  <si>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</si>
  <si>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</si>
  <si>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</si>
  <si>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</si>
  <si>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</si>
  <si>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</si>
  <si>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</si>
  <si>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</si>
  <si>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</si>
  <si>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</si>
  <si>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</si>
  <si>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</si>
  <si>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</si>
  <si>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</si>
  <si>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</si>
  <si>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</si>
  <si>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</si>
  <si>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</si>
  <si>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</si>
  <si>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</si>
  <si>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</si>
  <si>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</si>
  <si>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</si>
  <si>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</si>
  <si>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</si>
  <si>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</si>
  <si>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</si>
  <si>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</si>
  <si>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</si>
  <si>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</si>
  <si>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</si>
  <si>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</si>
  <si>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</si>
  <si>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</si>
  <si>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</si>
  <si>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</si>
  <si>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</si>
  <si>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</si>
  <si>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</si>
  <si>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</si>
  <si>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</si>
  <si>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</si>
  <si>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</si>
  <si>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</si>
  <si>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</si>
  <si>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</si>
  <si>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</si>
  <si>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</si>
  <si>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</si>
  <si>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</si>
  <si>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</si>
  <si>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</si>
  <si>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</si>
  <si>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</si>
  <si>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</si>
  <si>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</si>
  <si>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</si>
  <si>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</si>
  <si>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</si>
  <si>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</si>
  <si>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</si>
  <si>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</si>
  <si>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</si>
  <si>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</si>
  <si>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</si>
  <si>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</si>
  <si>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</si>
  <si>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</si>
  <si>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</si>
  <si>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</si>
  <si>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</si>
  <si>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</si>
  <si>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</si>
  <si>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</si>
  <si>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</si>
  <si>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</si>
  <si>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</si>
  <si>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</si>
  <si>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</si>
  <si>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</si>
  <si>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</si>
  <si>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</si>
  <si>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</si>
  <si>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</si>
  <si>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</si>
  <si>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</si>
  <si>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</si>
  <si>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</si>
  <si>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</si>
  <si>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</si>
  <si>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</si>
  <si>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</si>
  <si>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</si>
  <si>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</si>
  <si>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</si>
  <si>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</si>
  <si>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</si>
  <si>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</si>
  <si>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</si>
  <si>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</si>
  <si>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</si>
  <si>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</si>
  <si>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</si>
  <si>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</si>
  <si>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</si>
  <si>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</si>
  <si>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</si>
  <si>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</si>
  <si>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</si>
  <si>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</si>
  <si>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</si>
  <si>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</si>
  <si>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</si>
  <si>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</si>
  <si>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</si>
  <si>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</si>
  <si>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</si>
  <si>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</si>
  <si>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</si>
  <si>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</si>
  <si>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</si>
  <si>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</si>
  <si>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</si>
  <si>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</si>
  <si>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</si>
  <si>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</si>
  <si>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</si>
  <si>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</si>
  <si>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</si>
  <si>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</si>
  <si>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</si>
  <si>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</si>
  <si>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</si>
  <si>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</si>
  <si>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</si>
  <si>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</si>
  <si>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</si>
  <si>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</si>
  <si>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</si>
  <si>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</si>
  <si>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</si>
  <si>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</si>
  <si>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</si>
  <si>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</si>
  <si>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</si>
  <si>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</si>
  <si>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</si>
  <si>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</si>
  <si>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</si>
  <si>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</si>
  <si>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</si>
  <si>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</si>
  <si>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</si>
  <si>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</si>
  <si>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</si>
  <si>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</si>
  <si>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</si>
  <si>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</si>
  <si>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</si>
  <si>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</si>
  <si>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</si>
  <si>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</si>
  <si>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</si>
  <si>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</si>
  <si>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</si>
  <si>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</si>
  <si>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</si>
  <si>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</si>
  <si>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</si>
  <si>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</si>
  <si>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</si>
  <si>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</si>
  <si>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</si>
  <si>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</si>
  <si>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</si>
  <si>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</si>
  <si>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</si>
  <si>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</si>
  <si>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</si>
  <si>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</si>
  <si>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</si>
  <si>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</si>
  <si>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</si>
  <si>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</si>
  <si>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</si>
  <si>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</si>
  <si>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</si>
  <si>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</si>
  <si>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</si>
  <si>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</si>
  <si>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</si>
  <si>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</si>
  <si>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</si>
  <si>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</si>
  <si>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</si>
  <si>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</si>
  <si>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</si>
  <si>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</si>
  <si>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</si>
  <si>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</si>
  <si>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</si>
  <si>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</si>
  <si>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</si>
  <si>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</si>
  <si>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</si>
  <si>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</si>
  <si>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</si>
  <si>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</si>
  <si>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</si>
  <si>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</si>
  <si>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</si>
  <si>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</si>
  <si>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</si>
  <si>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</si>
  <si>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</si>
  <si>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</si>
  <si>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</si>
  <si>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</si>
  <si>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</si>
  <si>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</si>
  <si>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</si>
  <si>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</si>
  <si>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</si>
  <si>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</si>
  <si>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</si>
  <si>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</si>
  <si>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</si>
  <si>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</si>
  <si>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</si>
  <si>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</si>
  <si>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</si>
  <si>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</si>
  <si>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</si>
  <si>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</si>
  <si>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</si>
  <si>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</si>
  <si>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</si>
  <si>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</si>
  <si>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</si>
  <si>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</si>
  <si>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</si>
  <si>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</si>
  <si>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</si>
  <si>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</si>
  <si>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</si>
  <si>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</si>
  <si>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</si>
  <si>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</si>
  <si>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</si>
  <si>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</si>
  <si>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</si>
  <si>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</si>
  <si>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</si>
  <si>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</si>
  <si>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</si>
  <si>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</si>
  <si>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</si>
  <si>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</si>
  <si>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</si>
  <si>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</si>
  <si>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</si>
  <si>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</si>
  <si>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</si>
  <si>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</si>
  <si>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</si>
  <si>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</si>
  <si>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</si>
  <si>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</si>
  <si>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</si>
  <si>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</si>
  <si>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</si>
  <si>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</si>
  <si>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</si>
  <si>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</si>
  <si>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</si>
  <si>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</si>
  <si>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</si>
  <si>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</si>
  <si>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</si>
  <si>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</si>
  <si>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</si>
  <si>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</si>
  <si>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</si>
  <si>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</si>
  <si>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</si>
  <si>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</si>
  <si>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</si>
  <si>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</si>
  <si>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</si>
  <si>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</si>
  <si>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</si>
  <si>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</si>
  <si>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</si>
  <si>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</si>
  <si>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</si>
  <si>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</si>
  <si>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</si>
  <si>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</si>
  <si>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</si>
  <si>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</si>
  <si>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</si>
  <si>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</si>
  <si>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</si>
  <si>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</si>
  <si>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</si>
  <si>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</si>
  <si>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</si>
  <si>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</si>
  <si>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</si>
  <si>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</si>
  <si>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</si>
  <si>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</si>
  <si>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</si>
  <si>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</si>
  <si>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</si>
  <si>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</si>
  <si>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</si>
  <si>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</si>
  <si>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</si>
  <si>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</si>
  <si>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</si>
  <si>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</si>
  <si>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</si>
  <si>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</si>
  <si>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</si>
  <si>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</si>
  <si>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</si>
  <si>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</si>
  <si>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</si>
  <si>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</si>
  <si>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</si>
  <si>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</si>
  <si>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</si>
  <si>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</si>
  <si>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</si>
  <si>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</si>
  <si>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</si>
  <si>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</si>
  <si>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</si>
  <si>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</si>
  <si>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</si>
  <si>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</si>
  <si>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</si>
  <si>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</si>
  <si>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</si>
  <si>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</si>
  <si>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</si>
  <si>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</si>
  <si>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</si>
  <si>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</si>
  <si>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</si>
  <si>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</si>
  <si>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</si>
  <si>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</si>
  <si>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</si>
  <si>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</si>
  <si>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</si>
  <si>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</si>
  <si>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</si>
  <si>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</si>
  <si>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</si>
  <si>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</si>
  <si>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</si>
  <si>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</si>
  <si>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</si>
  <si>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</si>
  <si>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</si>
  <si>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</si>
  <si>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</si>
  <si>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</si>
  <si>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</si>
  <si>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</si>
  <si>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</si>
  <si>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</si>
  <si>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</si>
  <si>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</si>
  <si>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</si>
  <si>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</si>
  <si>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</si>
  <si>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</si>
  <si>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</si>
  <si>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</si>
  <si>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</si>
  <si>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</si>
  <si>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</si>
  <si>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</si>
  <si>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</si>
  <si>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</si>
  <si>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</si>
  <si>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</si>
  <si>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</si>
  <si>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</si>
  <si>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</si>
  <si>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</si>
  <si>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</si>
  <si>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</si>
  <si>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</si>
  <si>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</si>
  <si>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</si>
  <si>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</si>
  <si>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</si>
  <si>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</si>
  <si>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</si>
  <si>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</si>
  <si>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</si>
  <si>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</si>
  <si>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</si>
  <si>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</si>
  <si>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</si>
  <si>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</si>
  <si>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</si>
  <si>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</si>
  <si>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</si>
  <si>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</si>
  <si>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</si>
  <si>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</si>
  <si>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</si>
  <si>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</si>
  <si>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</si>
  <si>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</si>
  <si>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</si>
  <si>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</si>
  <si>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</si>
  <si>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</si>
  <si>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</si>
  <si>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</si>
  <si>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</si>
  <si>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</si>
  <si>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</si>
  <si>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</si>
  <si>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</si>
  <si>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</si>
  <si>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</si>
  <si>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</si>
  <si>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</si>
  <si>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</si>
  <si>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</si>
  <si>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</si>
  <si>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</si>
  <si>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</si>
  <si>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</si>
  <si>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</si>
  <si>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</si>
  <si>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</si>
  <si>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</si>
  <si>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</si>
  <si>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</si>
  <si>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</si>
  <si>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</si>
  <si>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</si>
  <si>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</si>
  <si>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</si>
  <si>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</si>
  <si>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</si>
  <si>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</si>
  <si>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</si>
  <si>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</si>
  <si>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</si>
  <si>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</si>
  <si>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</si>
  <si>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</si>
  <si>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</si>
  <si>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</si>
  <si>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</si>
  <si>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</si>
  <si>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</si>
  <si>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</si>
  <si>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</si>
  <si>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</si>
  <si>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</si>
  <si>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</si>
  <si>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</si>
  <si>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</si>
  <si>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</si>
  <si>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</si>
  <si>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</si>
  <si>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</si>
  <si>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</si>
  <si>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</si>
  <si>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</si>
  <si>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</si>
  <si>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</si>
  <si>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</si>
  <si>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</si>
  <si>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</si>
  <si>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</si>
  <si>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</si>
  <si>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</si>
  <si>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</si>
  <si>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</si>
  <si>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</si>
  <si>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</si>
  <si>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</si>
  <si>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</si>
  <si>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</si>
  <si>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</si>
  <si>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</si>
  <si>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</si>
  <si>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</si>
  <si>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</si>
  <si>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</si>
  <si>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</si>
  <si>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</si>
  <si>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</si>
  <si>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</si>
  <si>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</si>
  <si>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</si>
  <si>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</si>
  <si>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</si>
  <si>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</si>
  <si>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</si>
  <si>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</si>
  <si>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</si>
  <si>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</si>
  <si>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</si>
  <si>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</si>
  <si>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</si>
  <si>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</si>
  <si>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</si>
  <si>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</si>
  <si>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</si>
  <si>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</si>
  <si>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</si>
  <si>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</si>
  <si>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</si>
  <si>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</si>
  <si>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</si>
  <si>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</si>
  <si>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</si>
  <si>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</si>
  <si>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</si>
  <si>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</si>
  <si>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</si>
  <si>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</si>
  <si>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</si>
  <si>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</si>
  <si>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</si>
  <si>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</si>
  <si>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</si>
  <si>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</si>
  <si>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</si>
  <si>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</si>
  <si>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</si>
  <si>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</si>
  <si>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</si>
  <si>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</si>
  <si>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</si>
  <si>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</si>
  <si>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</si>
  <si>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</si>
  <si>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</si>
  <si>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</si>
  <si>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</si>
  <si>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</si>
  <si>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</si>
  <si>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</si>
  <si>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</si>
  <si>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</si>
  <si>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</si>
  <si>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</si>
  <si>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</si>
  <si>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</si>
  <si>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</si>
  <si>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</si>
  <si>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</si>
  <si>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</si>
  <si>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</si>
  <si>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</si>
  <si>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</si>
  <si>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</si>
  <si>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</si>
  <si>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</si>
  <si>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</si>
  <si>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</si>
  <si>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</si>
  <si>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</si>
  <si>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</si>
  <si>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</si>
  <si>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</si>
  <si>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</si>
  <si>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</si>
  <si>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</si>
  <si>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</si>
  <si>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</si>
  <si>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</si>
  <si>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</si>
  <si>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</si>
  <si>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</si>
  <si>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</si>
  <si>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</si>
  <si>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</si>
  <si>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</si>
  <si>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</si>
  <si>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</si>
  <si>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</si>
  <si>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</si>
  <si>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</si>
  <si>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</si>
  <si>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</si>
  <si>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</si>
  <si>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</si>
  <si>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</si>
  <si>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</si>
  <si>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</si>
  <si>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</si>
  <si>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</si>
  <si>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</si>
  <si>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</si>
  <si>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</si>
  <si>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</si>
  <si>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</si>
  <si>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</si>
  <si>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</si>
  <si>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</si>
  <si>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</si>
  <si>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</si>
  <si>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</si>
  <si>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</si>
  <si>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</si>
  <si>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</si>
  <si>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</si>
  <si>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</si>
  <si>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</si>
  <si>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</si>
  <si>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</si>
  <si>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</si>
  <si>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</si>
  <si>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</si>
  <si>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</si>
  <si>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</si>
  <si>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</si>
  <si>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</si>
  <si>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</si>
  <si>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</si>
  <si>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</si>
  <si>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</si>
  <si>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</si>
  <si>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</si>
  <si>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</si>
  <si>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</si>
  <si>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</si>
  <si>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</si>
  <si>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</si>
  <si>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</si>
  <si>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</si>
  <si>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</si>
  <si>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</si>
  <si>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</si>
  <si>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</si>
  <si>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</si>
  <si>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</si>
  <si>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</si>
  <si>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</si>
  <si>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</si>
  <si>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</si>
  <si>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</si>
  <si>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</si>
  <si>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</si>
  <si>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</si>
  <si>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</si>
  <si>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</si>
  <si>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</si>
  <si>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</si>
  <si>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</si>
  <si>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</si>
  <si>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</si>
  <si>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</si>
  <si>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</si>
  <si>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</si>
  <si>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</si>
  <si>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</si>
  <si>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</si>
  <si>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</si>
  <si>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</si>
  <si>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</si>
  <si>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</si>
  <si>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</si>
  <si>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</si>
  <si>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</si>
  <si>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</si>
  <si>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</si>
  <si>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</si>
  <si>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</si>
  <si>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</si>
  <si>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</si>
  <si>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</si>
  <si>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</si>
  <si>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</si>
  <si>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</si>
  <si>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</si>
  <si>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</si>
  <si>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</si>
  <si>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</si>
  <si>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</si>
  <si>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</si>
  <si>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</si>
  <si>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</si>
  <si>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</si>
  <si>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</si>
  <si>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</si>
  <si>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</si>
  <si>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</si>
  <si>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</si>
  <si>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</si>
  <si>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</si>
  <si>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</si>
  <si>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</si>
  <si>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</si>
  <si>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</si>
  <si>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</si>
  <si>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</si>
  <si>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</si>
  <si>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</si>
  <si>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</si>
  <si>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</si>
  <si>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</si>
  <si>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</si>
  <si>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</si>
  <si>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</si>
  <si>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</si>
  <si>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</si>
  <si>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</si>
  <si>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</si>
  <si>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</si>
  <si>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</si>
  <si>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</si>
  <si>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</si>
  <si>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</si>
  <si>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</si>
  <si>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</si>
  <si>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</si>
  <si>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</si>
  <si>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</si>
  <si>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</si>
  <si>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</si>
  <si>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</si>
  <si>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</si>
  <si>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</si>
  <si>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</si>
  <si>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</si>
  <si>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</si>
  <si>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</si>
  <si>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</si>
  <si>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</si>
  <si>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</si>
  <si>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</si>
  <si>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</si>
  <si>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</si>
  <si>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</si>
  <si>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</si>
  <si>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</si>
  <si>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</si>
  <si>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</si>
  <si>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</si>
  <si>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</si>
  <si>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</si>
  <si>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</si>
  <si>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</si>
  <si>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</si>
  <si>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</si>
  <si>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</si>
  <si>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</si>
  <si>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</si>
  <si>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</si>
  <si>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</si>
  <si>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</si>
  <si>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</si>
  <si>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</si>
  <si>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</si>
  <si>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</si>
  <si>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</si>
  <si>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</si>
  <si>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</si>
  <si>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</si>
  <si>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</si>
  <si>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</si>
  <si>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</si>
  <si>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</si>
  <si>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</si>
  <si>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</si>
  <si>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</si>
  <si>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</si>
  <si>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</si>
  <si>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</si>
  <si>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</si>
  <si>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</si>
  <si>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</si>
  <si>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</si>
  <si>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</si>
  <si>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</si>
  <si>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</si>
  <si>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</si>
  <si>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</si>
  <si>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</si>
  <si>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</si>
  <si>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</si>
  <si>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</si>
  <si>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</si>
  <si>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</si>
  <si>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</si>
  <si>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</si>
  <si>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</si>
  <si>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</si>
  <si>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</si>
  <si>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</si>
  <si>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</si>
  <si>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</si>
  <si>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</si>
  <si>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</si>
  <si>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</si>
  <si>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</si>
  <si>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</si>
  <si>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</si>
  <si>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</si>
  <si>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</si>
  <si>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</si>
  <si>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</si>
  <si>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</si>
  <si>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</si>
  <si>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</si>
  <si>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</si>
  <si>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</si>
  <si>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</si>
  <si>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</si>
  <si>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</si>
  <si>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</si>
  <si>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</si>
  <si>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</si>
  <si>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</si>
  <si>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</si>
  <si>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</si>
  <si>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</si>
  <si>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</si>
  <si>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</si>
  <si>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</si>
  <si>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</si>
  <si>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</si>
  <si>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</si>
  <si>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</si>
  <si>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</si>
  <si>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</si>
  <si>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</si>
  <si>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</si>
  <si>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</si>
  <si>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</si>
  <si>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</si>
  <si>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</si>
  <si>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</si>
  <si>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</si>
  <si>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</si>
  <si>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</si>
  <si>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</si>
  <si>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</si>
  <si>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</si>
  <si>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</si>
  <si>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</si>
  <si>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</si>
  <si>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</si>
  <si>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</si>
  <si>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</si>
  <si>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</si>
  <si>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</si>
  <si>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</si>
  <si>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</si>
  <si>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</si>
  <si>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</si>
  <si>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</si>
  <si>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</si>
  <si>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</si>
  <si>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</si>
  <si>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</si>
  <si>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</si>
  <si>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</si>
  <si>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</si>
  <si>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</si>
  <si>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</si>
  <si>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</si>
  <si>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</si>
  <si>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</si>
  <si>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</si>
  <si>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</si>
  <si>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</si>
  <si>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</si>
  <si>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</si>
  <si>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</si>
  <si>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</si>
  <si>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</si>
  <si>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</si>
  <si>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</si>
  <si>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</si>
  <si>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</si>
  <si>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</si>
  <si>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</si>
  <si>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</si>
  <si>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</si>
  <si>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</si>
  <si>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</si>
  <si>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</si>
  <si>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</si>
  <si>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</si>
  <si>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</si>
  <si>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</si>
  <si>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</si>
  <si>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</si>
  <si>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</si>
  <si>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</si>
  <si>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</si>
  <si>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</si>
  <si>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</si>
  <si>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</si>
  <si>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</si>
  <si>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</si>
  <si>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</si>
  <si>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</si>
  <si>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</si>
  <si>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</si>
  <si>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</si>
  <si>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</si>
  <si>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</si>
  <si>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</si>
  <si>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</si>
  <si>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</si>
  <si>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</si>
  <si>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</si>
  <si>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</si>
  <si>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</si>
  <si>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</si>
  <si>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</si>
  <si>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</si>
  <si>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</si>
  <si>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</si>
  <si>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</si>
  <si>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</si>
  <si>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</si>
  <si>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</si>
  <si>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</si>
  <si>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</si>
  <si>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</si>
  <si>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</si>
  <si>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</si>
  <si>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</si>
  <si>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</si>
  <si>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</si>
  <si>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</si>
  <si>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</si>
  <si>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</si>
  <si>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</si>
  <si>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</si>
  <si>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</si>
  <si>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</si>
  <si>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</si>
  <si>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</si>
  <si>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</si>
  <si>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</si>
  <si>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</si>
  <si>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</si>
  <si>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</si>
  <si>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</si>
  <si>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</si>
  <si>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</si>
  <si>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</si>
  <si>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</si>
  <si>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</si>
  <si>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</si>
  <si>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</si>
  <si>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</si>
  <si>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</si>
  <si>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</si>
  <si>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</si>
  <si>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</si>
  <si>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</si>
  <si>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</si>
  <si>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</si>
  <si>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</si>
  <si>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</si>
  <si>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</si>
  <si>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</si>
  <si>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</si>
  <si>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</si>
  <si>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</si>
  <si>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</si>
  <si>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</si>
  <si>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</si>
  <si>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</si>
  <si>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</si>
  <si>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</si>
  <si>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</si>
  <si>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</si>
  <si>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</si>
  <si>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</si>
  <si>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</si>
  <si>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</si>
  <si>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</si>
  <si>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</si>
  <si>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</si>
  <si>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</si>
  <si>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</si>
  <si>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</si>
  <si>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</si>
  <si>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</si>
  <si>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</si>
  <si>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</si>
  <si>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</si>
  <si>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</si>
  <si>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</si>
  <si>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</si>
  <si>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</si>
  <si>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</si>
  <si>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</si>
  <si>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</si>
  <si>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</si>
  <si>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</si>
  <si>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</si>
  <si>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</si>
  <si>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</si>
  <si>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</si>
  <si>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</si>
  <si>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</si>
  <si>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</si>
  <si>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</si>
  <si>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</si>
  <si>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</si>
  <si>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</si>
  <si>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</si>
  <si>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</si>
  <si>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</si>
  <si>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</si>
  <si>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</si>
  <si>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</si>
  <si>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</si>
  <si>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</si>
  <si>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</si>
  <si>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</si>
  <si>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</si>
  <si>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</si>
  <si>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</si>
  <si>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</si>
  <si>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</si>
  <si>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</si>
  <si>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</si>
  <si>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</si>
  <si>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</si>
  <si>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</si>
  <si>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</si>
  <si>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</si>
  <si>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</si>
  <si>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</si>
  <si>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</si>
  <si>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</si>
  <si>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</si>
  <si>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</si>
  <si>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</si>
  <si>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</si>
  <si>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</si>
  <si>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</si>
  <si>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</si>
  <si>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</si>
  <si>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</si>
  <si>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</si>
  <si>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</si>
  <si>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</si>
  <si>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</si>
  <si>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</si>
  <si>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</si>
  <si>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</si>
  <si>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</si>
  <si>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</si>
  <si>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</si>
  <si>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</si>
  <si>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</si>
  <si>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</si>
  <si>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</si>
  <si>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</si>
  <si>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</si>
  <si>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</si>
  <si>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</si>
  <si>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</si>
  <si>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</si>
  <si>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</si>
  <si>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</si>
  <si>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</si>
  <si>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</si>
  <si>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</si>
  <si>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</si>
  <si>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</si>
  <si>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</si>
  <si>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</si>
  <si>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</si>
  <si>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</si>
  <si>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</si>
  <si>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</si>
  <si>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</si>
  <si>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</si>
  <si>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</si>
  <si>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</si>
  <si>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</si>
  <si>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</si>
  <si>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</si>
  <si>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</si>
  <si>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</si>
  <si>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</si>
  <si>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</si>
  <si>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</si>
  <si>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</si>
  <si>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</si>
  <si>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</si>
  <si>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</si>
  <si>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</si>
  <si>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</si>
  <si>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</si>
  <si>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</si>
  <si>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</si>
  <si>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</si>
  <si>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</si>
  <si>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</si>
  <si>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</si>
  <si>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</si>
  <si>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</si>
  <si>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</si>
  <si>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</si>
  <si>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</si>
  <si>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</si>
  <si>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</si>
  <si>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</si>
  <si>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</si>
  <si>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</si>
  <si>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</si>
  <si>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</si>
  <si>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</si>
  <si>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</si>
  <si>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</si>
  <si>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</si>
  <si>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</si>
  <si>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</si>
  <si>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</si>
  <si>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</si>
  <si>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</si>
  <si>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</si>
  <si>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</si>
  <si>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</si>
  <si>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</si>
  <si>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</si>
  <si>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</si>
  <si>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</si>
  <si>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</si>
  <si>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</si>
  <si>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</si>
  <si>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</si>
  <si>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</si>
  <si>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</si>
  <si>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</si>
  <si>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</si>
  <si>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</si>
  <si>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</si>
  <si>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</si>
  <si>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</si>
  <si>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</si>
  <si>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</si>
  <si>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</si>
  <si>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</si>
  <si>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</si>
  <si>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</si>
  <si>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</si>
  <si>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</si>
  <si>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</si>
  <si>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</si>
  <si>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</si>
  <si>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</si>
  <si>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</si>
  <si>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</si>
  <si>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</si>
  <si>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</si>
  <si>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</si>
  <si>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</si>
  <si>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</si>
  <si>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</si>
  <si>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</si>
  <si>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</si>
  <si>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</si>
  <si>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</si>
  <si>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</si>
  <si>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</si>
  <si>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</si>
  <si>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</si>
  <si>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</si>
  <si>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</si>
  <si>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</si>
  <si>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</si>
  <si>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</si>
  <si>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</si>
  <si>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</si>
  <si>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</si>
  <si>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</si>
  <si>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</si>
  <si>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</si>
  <si>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</si>
  <si>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</si>
  <si>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</si>
  <si>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</si>
  <si>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</si>
  <si>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</si>
  <si>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</si>
  <si>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</si>
  <si>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</si>
  <si>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</si>
  <si>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</si>
  <si>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</si>
  <si>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</si>
  <si>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</si>
  <si>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</si>
  <si>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</si>
  <si>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</si>
  <si>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</si>
  <si>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</si>
  <si>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</si>
  <si>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</si>
  <si>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</si>
  <si>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</si>
  <si>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</si>
  <si>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</si>
  <si>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</si>
  <si>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</si>
  <si>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</si>
  <si>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</si>
  <si>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</si>
  <si>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</si>
  <si>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</si>
  <si>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</si>
  <si>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</si>
  <si>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</si>
  <si>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</si>
  <si>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</si>
  <si>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</si>
  <si>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</si>
  <si>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</si>
  <si>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</si>
  <si>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</si>
  <si>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</si>
  <si>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</si>
  <si>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</si>
  <si>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</si>
  <si>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</si>
  <si>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</si>
  <si>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</si>
  <si>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</si>
  <si>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</si>
  <si>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</si>
  <si>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</si>
  <si>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</si>
  <si>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</si>
  <si>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</si>
  <si>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</si>
  <si>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</si>
  <si>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</si>
  <si>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</si>
  <si>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</si>
  <si>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</si>
  <si>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</si>
  <si>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</si>
  <si>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</si>
  <si>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</si>
  <si>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</si>
  <si>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</si>
  <si>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</si>
  <si>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</si>
  <si>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</si>
  <si>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</si>
  <si>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</si>
  <si>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</si>
  <si>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</si>
  <si>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</si>
  <si>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</si>
  <si>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</si>
  <si>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</si>
  <si>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</si>
  <si>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</si>
  <si>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</si>
  <si>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</si>
  <si>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</si>
  <si>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</si>
  <si>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</si>
  <si>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</si>
  <si>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</si>
  <si>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</si>
  <si>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</si>
  <si>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</si>
  <si>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</si>
  <si>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</si>
  <si>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</si>
  <si>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</si>
  <si>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</si>
  <si>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</si>
  <si>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</si>
  <si>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</si>
  <si>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</si>
  <si>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</si>
  <si>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</si>
  <si>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</si>
  <si>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</si>
  <si>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</si>
  <si>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</si>
  <si>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</si>
  <si>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</si>
  <si>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</si>
  <si>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</si>
  <si>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</si>
  <si>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</si>
  <si>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</si>
  <si>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</si>
  <si>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</si>
  <si>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</si>
  <si>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</si>
  <si>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</si>
  <si>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</si>
  <si>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</si>
  <si>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</si>
  <si>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</si>
  <si>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</si>
  <si>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</si>
  <si>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</si>
  <si>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</si>
  <si>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</si>
  <si>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</si>
  <si>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</si>
  <si>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</si>
  <si>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</si>
  <si>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</si>
  <si>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</si>
  <si>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</si>
  <si>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</si>
  <si>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</si>
  <si>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</si>
  <si>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</si>
  <si>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</si>
  <si>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</si>
  <si>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</si>
  <si>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</si>
  <si>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</si>
  <si>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</si>
  <si>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</si>
  <si>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</si>
  <si>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</si>
  <si>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</si>
  <si>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</si>
  <si>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</si>
  <si>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</si>
  <si>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</si>
  <si>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</si>
  <si>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</si>
  <si>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</si>
  <si>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</si>
  <si>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</si>
  <si>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</si>
  <si>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</si>
  <si>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</si>
  <si>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</si>
  <si>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</si>
  <si>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</si>
  <si>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</si>
  <si>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</si>
  <si>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</si>
  <si>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</si>
  <si>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</si>
  <si>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</si>
  <si>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</si>
  <si>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</si>
  <si>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</si>
  <si>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</si>
  <si>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</si>
  <si>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</si>
  <si>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</si>
  <si>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</si>
  <si>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</si>
  <si>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</si>
  <si>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</si>
  <si>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</si>
  <si>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</si>
  <si>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</si>
  <si>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</si>
  <si>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</si>
  <si>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</si>
  <si>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</si>
  <si>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</si>
  <si>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</si>
  <si>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</si>
  <si>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</si>
  <si>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</si>
  <si>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</si>
  <si>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</si>
  <si>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</si>
  <si>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</si>
  <si>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</si>
  <si>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</si>
  <si>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</si>
  <si>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</si>
  <si>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</si>
  <si>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</si>
  <si>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</si>
  <si>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</si>
  <si>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</si>
  <si>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</si>
  <si>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</si>
  <si>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</si>
  <si>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</si>
  <si>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</si>
  <si>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</si>
  <si>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</si>
  <si>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</si>
  <si>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</si>
  <si>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</si>
  <si>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</si>
  <si>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</si>
  <si>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</si>
  <si>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</si>
  <si>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</si>
  <si>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</si>
  <si>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</si>
  <si>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</si>
  <si>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</si>
  <si>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</si>
  <si>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</si>
  <si>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</si>
  <si>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</si>
  <si>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</si>
  <si>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</si>
  <si>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</si>
  <si>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</si>
  <si>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</si>
  <si>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</si>
  <si>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</si>
  <si>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</si>
  <si>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</si>
  <si>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</si>
  <si>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</si>
  <si>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</si>
  <si>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</si>
  <si>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</si>
  <si>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</si>
  <si>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</si>
  <si>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</si>
  <si>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</si>
  <si>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</si>
  <si>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</si>
  <si>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</si>
  <si>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</si>
  <si>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</si>
  <si>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</si>
  <si>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</si>
  <si>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</si>
  <si>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</si>
  <si>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</si>
  <si>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</si>
  <si>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</si>
  <si>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</si>
  <si>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</si>
  <si>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</si>
  <si>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</si>
  <si>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</si>
  <si>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</si>
  <si>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</si>
  <si>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</si>
  <si>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</si>
  <si>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</si>
  <si>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</si>
  <si>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</si>
  <si>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</si>
  <si>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</si>
  <si>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</si>
  <si>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</si>
  <si>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</si>
  <si>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</si>
  <si>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</si>
  <si>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</si>
  <si>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</si>
  <si>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</si>
  <si>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</si>
  <si>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</si>
  <si>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</si>
  <si>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</si>
  <si>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</si>
  <si>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</si>
  <si>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</si>
  <si>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</si>
  <si>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</si>
  <si>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</si>
  <si>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</si>
  <si>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</si>
  <si>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</si>
  <si>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</si>
  <si>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</si>
  <si>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</si>
  <si>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</si>
  <si>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</si>
  <si>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</si>
  <si>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</si>
  <si>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</si>
  <si>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</si>
  <si>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</si>
  <si>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</si>
  <si>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</si>
  <si>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</si>
  <si>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</si>
  <si>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</si>
  <si>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</si>
  <si>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</si>
  <si>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</si>
  <si>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</si>
  <si>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</si>
  <si>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</si>
  <si>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</si>
  <si>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</si>
  <si>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</si>
  <si>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</si>
  <si>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</si>
  <si>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</si>
  <si>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</si>
  <si>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</si>
  <si>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</si>
  <si>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</si>
  <si>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</si>
  <si>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</si>
  <si>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</si>
  <si>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</si>
  <si>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</si>
  <si>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</si>
  <si>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</si>
  <si>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</si>
  <si>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</si>
  <si>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</si>
  <si>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</si>
  <si>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</si>
  <si>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</si>
  <si>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</si>
  <si>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</si>
  <si>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</si>
  <si>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</si>
  <si>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</si>
  <si>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</si>
  <si>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</si>
  <si>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</si>
  <si>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</si>
  <si>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</si>
  <si>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</si>
  <si>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</si>
  <si>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</si>
  <si>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</si>
  <si>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</si>
  <si>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</si>
  <si>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</si>
  <si>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</si>
  <si>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</si>
  <si>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</si>
  <si>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</si>
  <si>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</si>
  <si>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</si>
  <si>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</si>
  <si>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</si>
  <si>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</si>
  <si>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</si>
  <si>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</si>
  <si>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</si>
  <si>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</si>
  <si>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</si>
  <si>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</si>
  <si>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</si>
  <si>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</si>
  <si>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</si>
  <si>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</si>
  <si>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</si>
  <si>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</si>
  <si>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</si>
  <si>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</si>
  <si>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</si>
  <si>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</si>
  <si>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</si>
  <si>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</si>
  <si>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</si>
  <si>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</si>
  <si>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</si>
  <si>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</si>
  <si>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</si>
  <si>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</si>
  <si>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</si>
  <si>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</si>
  <si>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</si>
  <si>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</si>
  <si>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</si>
  <si>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</si>
  <si>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</si>
  <si>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</si>
  <si>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</si>
  <si>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</si>
  <si>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</si>
  <si>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</si>
  <si>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</si>
  <si>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</si>
  <si>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</si>
  <si>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</si>
  <si>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</si>
  <si>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</si>
  <si>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</si>
  <si>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</si>
  <si>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</si>
  <si>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</si>
  <si>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</si>
  <si>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</si>
  <si>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</si>
  <si>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</si>
  <si>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</si>
  <si>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</si>
  <si>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</si>
  <si>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</si>
  <si>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</si>
  <si>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</si>
  <si>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</si>
  <si>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</si>
  <si>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</si>
  <si>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</si>
  <si>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</si>
  <si>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</si>
  <si>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</si>
  <si>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</si>
  <si>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</si>
  <si>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</si>
  <si>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</si>
  <si>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</si>
  <si>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</si>
  <si>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</si>
  <si>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</si>
  <si>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</si>
  <si>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</si>
  <si>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</si>
  <si>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</si>
  <si>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</si>
  <si>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</si>
  <si>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</si>
  <si>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</si>
  <si>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</si>
  <si>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</si>
  <si>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</si>
  <si>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</si>
  <si>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</si>
  <si>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</si>
  <si>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</si>
  <si>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</si>
  <si>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</si>
  <si>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</si>
  <si>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</si>
  <si>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</si>
  <si>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</si>
  <si>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</si>
  <si>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</si>
  <si>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</si>
  <si>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</si>
  <si>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</si>
  <si>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</si>
  <si>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</si>
  <si>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</si>
  <si>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</si>
  <si>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</si>
  <si>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</si>
  <si>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</si>
  <si>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</si>
  <si>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</si>
  <si>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</si>
  <si>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</si>
  <si>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</si>
  <si>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</si>
  <si>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</si>
  <si>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</si>
  <si>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</si>
  <si>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</si>
  <si>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</si>
  <si>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</si>
  <si>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</si>
  <si>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</si>
  <si>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</si>
  <si>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</si>
  <si>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</si>
  <si>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</si>
  <si>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</si>
  <si>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</si>
  <si>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</si>
  <si>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</si>
  <si>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</si>
  <si>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</si>
  <si>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</si>
  <si>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</si>
  <si>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</si>
  <si>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</si>
  <si>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</si>
  <si>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</si>
  <si>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</si>
  <si>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</si>
  <si>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</si>
  <si>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</si>
  <si>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</si>
  <si>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</si>
  <si>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</si>
  <si>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</si>
  <si>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</si>
  <si>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</si>
  <si>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</si>
  <si>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</si>
  <si>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</si>
  <si>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</si>
  <si>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</si>
  <si>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</si>
  <si>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</si>
  <si>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</si>
  <si>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</si>
  <si>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</si>
  <si>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</si>
  <si>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</si>
  <si>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</si>
  <si>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</si>
  <si>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</si>
  <si>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</si>
  <si>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</si>
  <si>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</si>
  <si>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</si>
  <si>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</si>
  <si>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</si>
  <si>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</si>
  <si>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</si>
  <si>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</si>
  <si>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</si>
  <si>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</si>
  <si>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</si>
  <si>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</si>
  <si>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</si>
  <si>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</si>
  <si>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</si>
  <si>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</si>
  <si>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</si>
  <si>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</si>
  <si>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</si>
  <si>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</si>
  <si>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</si>
  <si>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</si>
  <si>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</si>
  <si>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</si>
  <si>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</si>
  <si>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</si>
  <si>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</si>
  <si>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</si>
  <si>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</si>
  <si>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</si>
  <si>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</si>
  <si>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</si>
  <si>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</si>
  <si>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</si>
  <si>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</si>
  <si>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</si>
  <si>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</si>
  <si>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</si>
  <si>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</si>
  <si>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</si>
  <si>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</si>
  <si>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</si>
  <si>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</si>
  <si>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</si>
  <si>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</si>
  <si>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</si>
  <si>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</si>
  <si>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</si>
  <si>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</si>
  <si>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</si>
  <si>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</si>
  <si>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</si>
  <si>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</si>
  <si>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</si>
  <si>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</si>
  <si>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</si>
  <si>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</si>
  <si>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</si>
  <si>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</si>
  <si>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</si>
  <si>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</si>
  <si>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</si>
  <si>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</si>
  <si>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</si>
  <si>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</si>
  <si>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</si>
  <si>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</si>
  <si>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</si>
  <si>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</si>
  <si>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</si>
  <si>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</si>
  <si>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</si>
  <si>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</si>
  <si>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</si>
  <si>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</si>
  <si>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</si>
  <si>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</si>
  <si>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</si>
  <si>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</si>
  <si>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</si>
  <si>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</si>
  <si>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</si>
  <si>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</si>
  <si>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</si>
  <si>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</si>
  <si>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</si>
  <si>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</si>
  <si>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</si>
  <si>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</si>
  <si>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</si>
  <si>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</si>
  <si>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</si>
  <si>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</si>
  <si>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</si>
  <si>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</si>
  <si>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</si>
  <si>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</si>
  <si>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</si>
  <si>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</si>
  <si>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</si>
  <si>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</si>
  <si>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</si>
  <si>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</si>
  <si>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</si>
  <si>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</si>
  <si>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</si>
  <si>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</si>
  <si>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</si>
  <si>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</si>
  <si>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</si>
  <si>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</si>
  <si>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</si>
  <si>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</si>
  <si>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</si>
  <si>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</si>
  <si>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</si>
  <si>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</si>
  <si>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</si>
  <si>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</si>
  <si>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</si>
  <si>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</si>
  <si>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</si>
  <si>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</si>
  <si>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</si>
  <si>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</si>
  <si>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</si>
  <si>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</si>
  <si>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</si>
  <si>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</si>
  <si>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</si>
  <si>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</si>
  <si>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</si>
  <si>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</si>
  <si>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</si>
  <si>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</si>
  <si>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</si>
  <si>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</si>
  <si>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</si>
  <si>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</si>
  <si>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</si>
  <si>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</si>
  <si>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</si>
  <si>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</si>
  <si>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</si>
  <si>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</si>
  <si>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</si>
  <si>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</si>
  <si>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</si>
  <si>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</si>
  <si>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</si>
  <si>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</si>
  <si>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</si>
  <si>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</si>
  <si>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</si>
  <si>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</si>
  <si>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</si>
  <si>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</si>
  <si>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</si>
  <si>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</si>
  <si>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</si>
  <si>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</si>
  <si>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</si>
  <si>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</si>
  <si>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</si>
  <si>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</si>
  <si>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</si>
  <si>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</si>
  <si>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</si>
  <si>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</si>
  <si>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</si>
  <si>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</si>
  <si>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</si>
  <si>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</si>
  <si>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</si>
  <si>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</si>
  <si>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</si>
  <si>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</si>
  <si>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</si>
  <si>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</si>
  <si>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</si>
  <si>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</si>
  <si>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</si>
  <si>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</si>
  <si>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</si>
  <si>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</si>
  <si>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</si>
  <si>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</si>
  <si>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</si>
  <si>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</si>
  <si>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</si>
  <si>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</si>
  <si>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</si>
  <si>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</si>
  <si>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</si>
  <si>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</si>
  <si>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</si>
  <si>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</si>
  <si>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</si>
  <si>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</si>
  <si>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</si>
  <si>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</si>
  <si>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</si>
  <si>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</si>
  <si>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</si>
  <si>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</si>
  <si>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</si>
  <si>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</si>
  <si>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</si>
  <si>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</si>
  <si>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</si>
  <si>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</si>
  <si>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</si>
  <si>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</si>
  <si>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</si>
  <si>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</si>
  <si>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</si>
  <si>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</si>
  <si>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</si>
  <si>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</si>
  <si>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</si>
  <si>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</si>
  <si>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</si>
  <si>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</si>
  <si>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</si>
  <si>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</si>
  <si>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</si>
  <si>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</si>
  <si>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</si>
  <si>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</si>
  <si>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</si>
  <si>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</si>
  <si>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</si>
  <si>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</si>
  <si>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</si>
  <si>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</si>
  <si>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</si>
  <si>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</si>
  <si>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</si>
  <si>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</si>
  <si>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</si>
  <si>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</si>
  <si>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</si>
  <si>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</si>
  <si>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</si>
  <si>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</si>
  <si>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</si>
  <si>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</si>
  <si>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</si>
  <si>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</si>
  <si>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</si>
  <si>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</si>
  <si>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</si>
  <si>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</si>
  <si>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</si>
  <si>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</si>
  <si>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</si>
  <si>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</si>
  <si>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</si>
  <si>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</si>
  <si>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</si>
  <si>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</si>
  <si>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</si>
  <si>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</si>
  <si>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</si>
  <si>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</si>
  <si>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</si>
  <si>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</si>
  <si>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</si>
  <si>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</si>
  <si>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</si>
  <si>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</si>
  <si>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</si>
  <si>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</si>
  <si>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</si>
  <si>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</si>
  <si>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</si>
  <si>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</si>
  <si>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</si>
  <si>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</si>
  <si>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</si>
  <si>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</si>
  <si>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</si>
  <si>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</si>
  <si>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</si>
  <si>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</si>
  <si>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</si>
  <si>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</si>
  <si>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</si>
  <si>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</si>
  <si>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</si>
  <si>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</si>
  <si>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</si>
  <si>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</si>
  <si>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</si>
  <si>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</si>
  <si>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</si>
  <si>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</si>
  <si>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</si>
  <si>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</si>
  <si>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</si>
  <si>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</si>
  <si>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</si>
  <si>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</si>
  <si>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</si>
  <si>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</si>
  <si>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</si>
  <si>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</si>
  <si>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</si>
  <si>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</si>
  <si>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</si>
  <si>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</si>
  <si>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</si>
  <si>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</si>
  <si>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</si>
  <si>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</si>
  <si>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</si>
  <si>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</si>
  <si>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</si>
  <si>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</si>
  <si>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</si>
  <si>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</si>
  <si>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</si>
  <si>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</si>
  <si>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</si>
  <si>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</si>
  <si>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</si>
  <si>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</si>
  <si>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</si>
  <si>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</si>
  <si>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</si>
  <si>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</si>
  <si>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</si>
  <si>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</si>
  <si>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</si>
  <si>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</si>
  <si>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</si>
  <si>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</si>
  <si>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</si>
  <si>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</si>
  <si>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</si>
  <si>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</si>
  <si>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</si>
  <si>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</si>
  <si>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</si>
  <si>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</si>
  <si>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</si>
  <si>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</si>
  <si>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</si>
  <si>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</si>
  <si>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</si>
  <si>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</si>
  <si>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</si>
  <si>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</si>
  <si>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</si>
  <si>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</si>
  <si>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</si>
  <si>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</si>
  <si>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</si>
  <si>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</si>
  <si>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</si>
  <si>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</si>
  <si>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</si>
  <si>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</si>
  <si>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</si>
  <si>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</si>
  <si>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</si>
  <si>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</si>
  <si>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</si>
  <si>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</si>
  <si>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</si>
  <si>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</si>
  <si>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</si>
  <si>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</si>
  <si>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</si>
  <si>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</si>
  <si>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</si>
  <si>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</si>
  <si>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</si>
  <si>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</si>
  <si>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</si>
  <si>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</si>
  <si>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</si>
  <si>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</si>
  <si>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</si>
  <si>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</si>
  <si>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</si>
  <si>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</si>
  <si>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</si>
  <si>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</si>
  <si>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</si>
  <si>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</si>
  <si>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</si>
  <si>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</si>
  <si>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</si>
  <si>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</si>
  <si>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</si>
  <si>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</si>
  <si>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</si>
  <si>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</si>
  <si>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</si>
  <si>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</si>
  <si>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</si>
  <si>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</si>
  <si>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</si>
  <si>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</si>
  <si>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</si>
  <si>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</si>
  <si>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</si>
  <si>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</si>
  <si>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</si>
  <si>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</si>
  <si>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</si>
  <si>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</si>
  <si>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</si>
  <si>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</si>
  <si>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</si>
  <si>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</si>
  <si>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</si>
  <si>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</si>
  <si>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</si>
  <si>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</si>
  <si>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</si>
  <si>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</si>
  <si>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</si>
  <si>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</si>
  <si>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</si>
  <si>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</si>
  <si>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</si>
  <si>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</si>
  <si>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</si>
  <si>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</si>
  <si>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</si>
  <si>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</si>
  <si>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</si>
  <si>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</si>
  <si>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</si>
  <si>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</si>
  <si>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</si>
  <si>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</si>
  <si>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</si>
  <si>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</si>
  <si>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</si>
  <si>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</si>
  <si>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</si>
  <si>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</si>
  <si>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</si>
  <si>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</si>
  <si>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</si>
  <si>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</si>
  <si>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</si>
  <si>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</si>
  <si>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</si>
  <si>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</si>
  <si>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</si>
  <si>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</si>
  <si>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</si>
  <si>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</si>
  <si>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</si>
  <si>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</si>
  <si>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</si>
  <si>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</si>
  <si>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</si>
  <si>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</si>
  <si>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</si>
  <si>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</si>
  <si>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</si>
  <si>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</si>
  <si>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</si>
  <si>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</si>
  <si>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</si>
  <si>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</si>
  <si>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</si>
  <si>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</si>
  <si>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</si>
  <si>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</si>
  <si>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</si>
  <si>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</si>
  <si>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</si>
  <si>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</si>
  <si>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</si>
  <si>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</si>
  <si>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</si>
  <si>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</si>
  <si>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</si>
  <si>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</si>
  <si>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</si>
  <si>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</si>
  <si>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</si>
  <si>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</si>
  <si>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</si>
  <si>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</si>
  <si>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</si>
  <si>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</si>
  <si>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</si>
  <si>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</si>
  <si>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</si>
  <si>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</si>
  <si>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</si>
  <si>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</si>
  <si>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</si>
  <si>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</si>
  <si>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</si>
  <si>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</si>
  <si>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</si>
  <si>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</si>
  <si>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</si>
  <si>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</si>
  <si>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</si>
  <si>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</si>
  <si>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</si>
  <si>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</si>
  <si>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</si>
  <si>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</si>
  <si>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</si>
  <si>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</si>
  <si>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</si>
  <si>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</si>
  <si>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</si>
  <si>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</si>
  <si>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</si>
  <si>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</si>
  <si>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</si>
  <si>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</si>
  <si>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</si>
  <si>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</si>
  <si>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</si>
  <si>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</si>
  <si>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</si>
  <si>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</si>
  <si>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</si>
  <si>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</si>
  <si>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</si>
  <si>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</si>
  <si>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</si>
  <si>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</si>
  <si>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</si>
  <si>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</si>
  <si>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</si>
  <si>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</si>
  <si>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</si>
  <si>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</si>
  <si>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</si>
  <si>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</si>
  <si>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</si>
  <si>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</si>
  <si>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</si>
  <si>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</si>
  <si>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</si>
  <si>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</si>
  <si>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</si>
  <si>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</si>
  <si>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</si>
  <si>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</si>
  <si>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</si>
  <si>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</si>
  <si>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</si>
  <si>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</si>
  <si>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</si>
  <si>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</si>
  <si>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</si>
  <si>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</si>
  <si>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</si>
  <si>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</si>
  <si>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</si>
  <si>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</si>
  <si>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</si>
  <si>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</si>
  <si>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</si>
  <si>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</si>
  <si>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</si>
  <si>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</si>
  <si>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</si>
  <si>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</si>
  <si>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</si>
  <si>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</si>
  <si>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</si>
  <si>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</si>
  <si>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</si>
  <si>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</si>
  <si>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</si>
  <si>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</si>
  <si>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</si>
  <si>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</si>
  <si>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</si>
  <si>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</si>
  <si>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</si>
  <si>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</si>
  <si>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</si>
  <si>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</si>
  <si>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</si>
  <si>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</si>
  <si>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</si>
  <si>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</si>
  <si>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</si>
  <si>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</si>
  <si>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</si>
  <si>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</si>
  <si>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</si>
  <si>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</si>
  <si>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</si>
  <si>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</si>
  <si>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</si>
  <si>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</si>
  <si>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</si>
  <si>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</si>
  <si>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</si>
  <si>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</si>
  <si>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</si>
  <si>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</si>
  <si>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</si>
  <si>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</si>
  <si>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</si>
  <si>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</si>
  <si>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</si>
  <si>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</si>
  <si>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</si>
  <si>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</si>
  <si>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</si>
  <si>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</si>
  <si>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</si>
  <si>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</si>
  <si>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</si>
  <si>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</si>
  <si>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</si>
  <si>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</si>
  <si>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</si>
  <si>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</si>
  <si>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</si>
  <si>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</si>
  <si>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</si>
  <si>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</si>
  <si>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</si>
  <si>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</si>
  <si>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</si>
  <si>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</si>
  <si>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</si>
  <si>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</si>
  <si>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</si>
  <si>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</si>
  <si>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</si>
  <si>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</si>
  <si>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</si>
  <si>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</si>
  <si>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</si>
  <si>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</si>
  <si>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</si>
  <si>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</si>
  <si>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</si>
  <si>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</si>
  <si>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</si>
  <si>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</si>
  <si>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</si>
  <si>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</si>
  <si>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</si>
  <si>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</si>
  <si>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</si>
  <si>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</si>
  <si>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</si>
  <si>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</si>
  <si>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</si>
  <si>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</si>
  <si>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</si>
  <si>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</si>
  <si>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</si>
  <si>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</si>
  <si>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</si>
  <si>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</si>
  <si>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</si>
  <si>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</si>
  <si>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</si>
  <si>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</si>
  <si>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</si>
  <si>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</si>
  <si>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</si>
  <si>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</si>
  <si>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</si>
  <si>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</si>
  <si>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</si>
  <si>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</si>
  <si>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</si>
  <si>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</si>
  <si>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</si>
  <si>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</si>
  <si>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</si>
  <si>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</si>
  <si>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</si>
  <si>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</si>
  <si>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</si>
  <si>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</si>
  <si>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</si>
  <si>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</si>
  <si>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</si>
  <si>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</si>
  <si>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</si>
  <si>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</si>
  <si>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</si>
  <si>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</si>
  <si>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</si>
  <si>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</si>
  <si>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</si>
  <si>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</si>
  <si>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</si>
  <si>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</si>
  <si>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</si>
  <si>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</si>
  <si>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</si>
  <si>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</si>
  <si>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</si>
  <si>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</si>
  <si>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</si>
  <si>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</si>
  <si>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</si>
  <si>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</si>
  <si>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</si>
  <si>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</si>
  <si>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</si>
  <si>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</si>
  <si>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</si>
  <si>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</si>
  <si>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</si>
  <si>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</si>
  <si>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</si>
  <si>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</si>
  <si>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</si>
  <si>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</si>
  <si>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</si>
  <si>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</si>
  <si>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</si>
  <si>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</si>
  <si>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</si>
  <si>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</si>
  <si>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</si>
  <si>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</si>
  <si>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</si>
  <si>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</si>
  <si>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</si>
  <si>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</si>
  <si>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</si>
  <si>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</si>
  <si>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</si>
  <si>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</si>
  <si>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</si>
  <si>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</si>
  <si>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</si>
  <si>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</si>
  <si>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</si>
  <si>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</si>
  <si>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</si>
  <si>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</si>
  <si>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</si>
  <si>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</si>
  <si>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</si>
  <si>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</si>
  <si>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</si>
  <si>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</si>
  <si>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</si>
  <si>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</si>
  <si>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</si>
  <si>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</si>
  <si>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</si>
  <si>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</si>
  <si>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</si>
  <si>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</si>
  <si>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</si>
  <si>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</si>
  <si>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</si>
  <si>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</si>
  <si>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</si>
  <si>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</si>
  <si>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</si>
  <si>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</si>
  <si>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</si>
  <si>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</si>
  <si>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</si>
  <si>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</si>
  <si>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</si>
  <si>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</si>
  <si>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</si>
  <si>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</si>
  <si>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</si>
  <si>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</si>
  <si>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</si>
  <si>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</si>
  <si>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</si>
  <si>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</si>
  <si>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</si>
  <si>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</si>
  <si>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</si>
  <si>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</si>
  <si>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</si>
  <si>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</si>
  <si>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</si>
  <si>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</si>
  <si>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</si>
  <si>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</si>
  <si>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</si>
  <si>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</si>
  <si>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</si>
  <si>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</si>
  <si>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</si>
  <si>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</si>
  <si>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</si>
  <si>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</si>
  <si>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</si>
  <si>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</si>
  <si>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</si>
  <si>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</si>
  <si>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</si>
  <si>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</si>
  <si>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</si>
  <si>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</si>
  <si>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</si>
  <si>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</si>
  <si>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</si>
  <si>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</si>
  <si>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</si>
  <si>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</si>
  <si>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</si>
  <si>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</si>
  <si>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</si>
  <si>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</si>
  <si>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</si>
  <si>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</si>
  <si>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</si>
  <si>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</si>
  <si>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</si>
  <si>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</si>
  <si>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</si>
  <si>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</si>
  <si>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</si>
  <si>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</si>
  <si>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</si>
  <si>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</si>
  <si>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</si>
  <si>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</si>
  <si>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</si>
  <si>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</si>
  <si>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</si>
  <si>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</si>
  <si>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</si>
  <si>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</si>
  <si>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</si>
  <si>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</si>
  <si>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</si>
  <si>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</si>
  <si>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</si>
  <si>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</si>
  <si>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</si>
  <si>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</si>
  <si>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</si>
  <si>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</si>
  <si>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</si>
  <si>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</si>
  <si>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</si>
  <si>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</si>
  <si>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</si>
  <si>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</si>
  <si>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</si>
  <si>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</si>
  <si>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</si>
  <si>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</si>
  <si>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</si>
  <si>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</si>
  <si>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</si>
  <si>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</si>
  <si>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</si>
  <si>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</si>
  <si>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</si>
  <si>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</si>
  <si>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</si>
  <si>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</si>
  <si>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</si>
  <si>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</si>
  <si>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</si>
  <si>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</si>
  <si>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</si>
  <si>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</si>
  <si>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</si>
  <si>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</si>
  <si>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</si>
  <si>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</si>
  <si>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</si>
  <si>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</si>
  <si>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</si>
  <si>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</si>
  <si>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</si>
  <si>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</si>
  <si>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</si>
  <si>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</si>
  <si>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</si>
  <si>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</si>
  <si>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</si>
  <si>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</si>
  <si>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</si>
  <si>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</si>
  <si>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</si>
  <si>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</si>
  <si>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</si>
  <si>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</si>
  <si>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</si>
  <si>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</si>
  <si>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</si>
  <si>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</si>
  <si>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</si>
  <si>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</si>
  <si>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</si>
  <si>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</si>
  <si>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</si>
  <si>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</si>
  <si>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</si>
  <si>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</si>
  <si>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</si>
  <si>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</si>
  <si>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</si>
  <si>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</si>
  <si>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</si>
  <si>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</si>
  <si>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</si>
  <si>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</si>
  <si>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</si>
  <si>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</si>
  <si>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</si>
  <si>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</si>
  <si>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</si>
  <si>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</si>
  <si>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</si>
  <si>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</si>
  <si>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</si>
  <si>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</si>
  <si>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</si>
  <si>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</si>
  <si>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</si>
  <si>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</si>
  <si>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</si>
  <si>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</si>
  <si>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</si>
  <si>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</si>
  <si>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</si>
  <si>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</si>
  <si>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</si>
  <si>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</si>
  <si>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</si>
  <si>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</si>
  <si>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</si>
  <si>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</si>
  <si>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</si>
  <si>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</si>
  <si>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</si>
  <si>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</si>
  <si>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</si>
  <si>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</si>
  <si>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</si>
  <si>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</si>
  <si>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</si>
  <si>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</si>
  <si>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</si>
  <si>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</si>
  <si>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</si>
  <si>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</si>
  <si>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</si>
  <si>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</si>
  <si>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</si>
  <si>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</si>
  <si>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</si>
  <si>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</si>
  <si>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</si>
  <si>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</si>
  <si>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</si>
  <si>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</si>
  <si>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</si>
  <si>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</si>
  <si>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</si>
  <si>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</si>
  <si>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</si>
  <si>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</si>
  <si>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</si>
  <si>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</si>
  <si>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</si>
  <si>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</si>
  <si>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</si>
  <si>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</si>
  <si>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</si>
  <si>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</si>
  <si>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</si>
  <si>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</si>
  <si>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</si>
  <si>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</si>
  <si>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</si>
  <si>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</si>
  <si>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</si>
  <si>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</si>
  <si>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</si>
  <si>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</si>
  <si>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</si>
  <si>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</si>
  <si>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</si>
  <si>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</si>
  <si>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</si>
  <si>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</si>
  <si>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</si>
  <si>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</si>
  <si>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</si>
  <si>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</si>
  <si>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</si>
  <si>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</si>
  <si>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</si>
  <si>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</si>
  <si>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</si>
  <si>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</si>
  <si>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</si>
  <si>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</si>
  <si>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</si>
  <si>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</si>
  <si>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</si>
  <si>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</si>
  <si>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</si>
  <si>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</si>
  <si>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</si>
  <si>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</si>
  <si>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</si>
  <si>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</si>
  <si>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</si>
  <si>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</si>
  <si>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</si>
  <si>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</si>
  <si>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</si>
  <si>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</si>
  <si>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</si>
  <si>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</si>
  <si>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</si>
  <si>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</si>
  <si>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</si>
  <si>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</si>
  <si>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</si>
  <si>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</si>
  <si>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</si>
  <si>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</si>
  <si>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</si>
  <si>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</si>
  <si>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</si>
  <si>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</si>
  <si>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</si>
  <si>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</si>
  <si>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</si>
  <si>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</si>
  <si>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</si>
  <si>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</si>
  <si>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</si>
  <si>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</si>
  <si>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</si>
  <si>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</si>
  <si>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</si>
  <si>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</si>
  <si>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</si>
  <si>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</si>
  <si>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</si>
  <si>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</si>
  <si>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</si>
  <si>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</si>
  <si>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</si>
  <si>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</si>
  <si>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</si>
  <si>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</si>
  <si>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</si>
  <si>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</si>
  <si>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</si>
  <si>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</si>
  <si>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</si>
  <si>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</si>
  <si>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</si>
  <si>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</si>
  <si>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</si>
  <si>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</si>
  <si>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</si>
  <si>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</si>
  <si>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</si>
  <si>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</si>
  <si>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</si>
  <si>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</si>
  <si>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</si>
  <si>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</si>
  <si>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</si>
  <si>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</si>
  <si>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</si>
  <si>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</si>
  <si>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</si>
  <si>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</si>
  <si>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</si>
  <si>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</si>
  <si>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</si>
  <si>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</si>
  <si>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</si>
  <si>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</si>
  <si>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</si>
  <si>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</si>
  <si>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</si>
  <si>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</si>
  <si>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</si>
  <si>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</si>
  <si>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</si>
  <si>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</si>
  <si>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</si>
  <si>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</si>
  <si>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</si>
  <si>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</si>
  <si>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</si>
  <si>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</si>
  <si>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</si>
  <si>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</si>
  <si>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</si>
  <si>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</si>
  <si>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</si>
  <si>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</si>
  <si>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</si>
  <si>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</si>
  <si>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</si>
  <si>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</si>
  <si>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</si>
  <si>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</si>
  <si>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</si>
  <si>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</si>
  <si>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</si>
  <si>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</si>
  <si>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</si>
  <si>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</si>
  <si>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</si>
  <si>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</si>
  <si>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</si>
  <si>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</si>
  <si>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</si>
  <si>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</si>
  <si>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</si>
  <si>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</si>
  <si>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</si>
  <si>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</si>
  <si>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</si>
  <si>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</si>
  <si>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</si>
  <si>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</si>
  <si>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</si>
  <si>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</si>
  <si>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</si>
  <si>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</si>
  <si>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</si>
  <si>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</si>
  <si>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</si>
  <si>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</si>
  <si>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</si>
  <si>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</si>
  <si>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</si>
  <si>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</si>
  <si>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</si>
  <si>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</si>
  <si>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</si>
  <si>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</si>
  <si>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</si>
  <si>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</si>
  <si>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</si>
  <si>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</si>
  <si>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</si>
  <si>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</si>
  <si>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</si>
  <si>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</si>
  <si>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</si>
  <si>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</si>
  <si>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</si>
  <si>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</si>
  <si>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</si>
  <si>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</si>
  <si>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</si>
  <si>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</si>
  <si>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</si>
  <si>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</si>
  <si>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</si>
  <si>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</si>
  <si>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</si>
  <si>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</si>
  <si>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</si>
  <si>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</si>
  <si>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</si>
  <si>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</si>
  <si>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</si>
  <si>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</si>
  <si>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</si>
  <si>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</si>
  <si>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</si>
  <si>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</si>
  <si>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</si>
  <si>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</si>
  <si>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</si>
  <si>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</si>
  <si>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</si>
  <si>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</si>
  <si>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</si>
  <si>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</si>
  <si>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</si>
  <si>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</si>
  <si>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</si>
  <si>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</si>
  <si>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</si>
  <si>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</si>
  <si>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</si>
  <si>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</si>
  <si>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</si>
  <si>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</si>
  <si>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</si>
  <si>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</si>
  <si>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</si>
  <si>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</si>
  <si>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</si>
  <si>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</si>
  <si>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</si>
  <si>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</si>
  <si>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</si>
  <si>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</si>
  <si>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</si>
  <si>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</si>
  <si>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</si>
  <si>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</si>
  <si>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</si>
  <si>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</si>
  <si>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</si>
  <si>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</si>
  <si>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</si>
  <si>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</si>
  <si>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</si>
  <si>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</si>
  <si>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</si>
  <si>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</si>
  <si>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</si>
  <si>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</si>
  <si>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</si>
  <si>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</si>
  <si>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</si>
  <si>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</si>
  <si>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</si>
  <si>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</si>
  <si>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</si>
  <si>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</si>
  <si>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</si>
  <si>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</si>
  <si>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</si>
  <si>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</si>
  <si>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</si>
  <si>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</si>
  <si>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</si>
  <si>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</si>
  <si>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</si>
  <si>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</si>
  <si>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</si>
  <si>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</si>
  <si>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</si>
  <si>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</si>
  <si>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</si>
  <si>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</si>
  <si>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</si>
  <si>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</si>
  <si>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</si>
  <si>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</si>
  <si>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</si>
  <si>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</si>
  <si>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</si>
  <si>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</si>
  <si>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</si>
  <si>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</si>
  <si>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</si>
  <si>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</si>
  <si>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</si>
  <si>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</si>
  <si>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</si>
  <si>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</si>
  <si>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</si>
  <si>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</si>
  <si>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</si>
  <si>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</si>
  <si>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</si>
  <si>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</si>
  <si>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</si>
  <si>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</si>
  <si>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</si>
  <si>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</si>
  <si>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</si>
  <si>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</si>
  <si>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</si>
  <si>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</si>
  <si>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</si>
  <si>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</si>
  <si>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</si>
  <si>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</si>
  <si>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</si>
  <si>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</si>
  <si>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</si>
  <si>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</si>
  <si>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</si>
  <si>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</si>
  <si>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</si>
  <si>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</si>
  <si>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</si>
  <si>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</si>
  <si>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</si>
  <si>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</si>
  <si>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</si>
  <si>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</si>
  <si>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</si>
  <si>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</si>
  <si>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</si>
  <si>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</si>
  <si>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</si>
  <si>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</si>
  <si>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</si>
  <si>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</si>
  <si>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</si>
  <si>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</si>
  <si>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</si>
  <si>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</si>
  <si>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</si>
  <si>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</si>
  <si>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</si>
  <si>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</si>
  <si>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</si>
  <si>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</si>
  <si>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</si>
  <si>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</si>
  <si>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</si>
  <si>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</si>
  <si>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</si>
  <si>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</si>
  <si>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</si>
  <si>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</si>
  <si>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</si>
  <si>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</si>
  <si>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</si>
  <si>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</si>
  <si>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</si>
  <si>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</si>
  <si>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</si>
  <si>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</si>
  <si>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</si>
  <si>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</si>
  <si>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</si>
  <si>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</si>
  <si>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</si>
  <si>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</si>
  <si>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</si>
  <si>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</si>
  <si>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</si>
  <si>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</si>
  <si>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</si>
  <si>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</si>
  <si>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</si>
  <si>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</si>
  <si>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</si>
  <si>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</si>
  <si>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</si>
  <si>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</si>
  <si>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</si>
  <si>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</si>
  <si>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</si>
  <si>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</si>
  <si>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</si>
  <si>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</si>
  <si>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</si>
  <si>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</si>
  <si>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</si>
  <si>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</si>
  <si>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</si>
  <si>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</si>
  <si>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</si>
  <si>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</si>
  <si>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</si>
  <si>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</si>
  <si>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</si>
  <si>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</si>
  <si>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</si>
  <si>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</si>
  <si>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</si>
  <si>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</si>
  <si>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</si>
  <si>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</si>
  <si>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</si>
  <si>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</si>
  <si>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</si>
  <si>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</si>
  <si>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</si>
  <si>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</si>
  <si>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</si>
  <si>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</si>
  <si>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</si>
  <si>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</si>
  <si>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</si>
  <si>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</si>
  <si>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</si>
  <si>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</si>
  <si>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</si>
  <si>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</si>
  <si>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</si>
  <si>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</si>
  <si>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</si>
  <si>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</si>
  <si>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</si>
  <si>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</si>
  <si>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</si>
  <si>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</si>
  <si>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</si>
  <si>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</si>
  <si>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</si>
  <si>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</si>
  <si>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</si>
  <si>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</si>
  <si>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</si>
  <si>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</si>
  <si>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</si>
  <si>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</si>
  <si>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</si>
  <si>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</si>
  <si>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</si>
  <si>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</si>
  <si>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</si>
  <si>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</si>
  <si>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</si>
  <si>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</si>
  <si>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</si>
  <si>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</si>
  <si>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</si>
  <si>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</si>
  <si>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</si>
  <si>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</si>
  <si>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</si>
  <si>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</si>
  <si>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</si>
  <si>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</si>
  <si>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</si>
  <si>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</si>
  <si>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</si>
  <si>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</si>
  <si>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</si>
  <si>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</si>
  <si>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</si>
  <si>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</si>
  <si>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</si>
  <si>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</si>
  <si>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</si>
  <si>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</si>
  <si>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</si>
  <si>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</si>
  <si>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</si>
  <si>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</si>
  <si>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</si>
  <si>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</si>
  <si>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</si>
  <si>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</si>
  <si>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</si>
  <si>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</si>
  <si>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</si>
  <si>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</si>
  <si>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</si>
  <si>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</si>
  <si>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</si>
  <si>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</si>
  <si>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</si>
  <si>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</si>
  <si>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</si>
  <si>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</si>
  <si>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</si>
  <si>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</si>
  <si>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</si>
  <si>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</si>
  <si>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</si>
  <si>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</si>
  <si>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</si>
  <si>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</si>
  <si>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</si>
  <si>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</si>
  <si>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</si>
  <si>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</si>
  <si>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</si>
  <si>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</si>
  <si>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</si>
  <si>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</si>
  <si>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</si>
  <si>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</si>
  <si>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</si>
  <si>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</si>
  <si>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</si>
  <si>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</si>
  <si>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</si>
  <si>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</si>
  <si>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</si>
  <si>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</si>
  <si>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</si>
  <si>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</si>
  <si>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</si>
  <si>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</si>
  <si>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</si>
  <si>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</si>
  <si>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</si>
  <si>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</si>
  <si>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</si>
  <si>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</si>
  <si>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</si>
  <si>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</si>
  <si>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</si>
  <si>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</si>
  <si>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</si>
  <si>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</si>
  <si>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</si>
  <si>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</si>
  <si>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</si>
  <si>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</si>
  <si>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</si>
  <si>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</si>
  <si>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</si>
  <si>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</si>
  <si>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</si>
  <si>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</si>
  <si>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</si>
  <si>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</si>
  <si>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</si>
  <si>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</si>
  <si>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</si>
  <si>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</si>
  <si>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</si>
  <si>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</si>
  <si>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</si>
  <si>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</si>
  <si>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</si>
  <si>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</si>
  <si>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</si>
  <si>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</si>
  <si>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</si>
  <si>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</si>
  <si>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</si>
  <si>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</si>
  <si>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</si>
  <si>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</si>
  <si>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</si>
  <si>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</si>
  <si>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</si>
  <si>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</si>
  <si>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</si>
  <si>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</si>
  <si>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</si>
  <si>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</si>
  <si>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</si>
  <si>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</si>
  <si>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</si>
  <si>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</si>
  <si>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</si>
  <si>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</si>
  <si>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</si>
  <si>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</si>
  <si>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</si>
  <si>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</si>
  <si>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</si>
  <si>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</si>
  <si>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</si>
  <si>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</si>
  <si>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</si>
  <si>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</si>
  <si>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</si>
  <si>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</si>
  <si>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</si>
  <si>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</si>
  <si>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</si>
  <si>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</si>
  <si>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</si>
  <si>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</si>
  <si>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</si>
  <si>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</si>
  <si>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</si>
  <si>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</si>
  <si>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</si>
  <si>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</si>
  <si>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</si>
  <si>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</si>
  <si>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</si>
  <si>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</si>
  <si>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</si>
  <si>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</si>
  <si>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</si>
  <si>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</si>
  <si>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</si>
  <si>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</si>
  <si>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</si>
  <si>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</si>
  <si>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</si>
  <si>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</si>
  <si>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</si>
  <si>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</si>
  <si>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</si>
  <si>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</si>
  <si>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</si>
  <si>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</si>
  <si>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</si>
  <si>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</si>
  <si>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</si>
  <si>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</si>
  <si>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</si>
  <si>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</si>
  <si>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</si>
  <si>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</si>
  <si>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</si>
  <si>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</si>
  <si>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</si>
  <si>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</si>
  <si>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</si>
  <si>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</si>
  <si>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</si>
  <si>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</si>
  <si>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</si>
  <si>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</si>
  <si>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</si>
  <si>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</si>
  <si>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</si>
  <si>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</si>
  <si>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</si>
  <si>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</si>
  <si>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</si>
  <si>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</si>
  <si>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</si>
  <si>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</si>
  <si>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</si>
  <si>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</si>
  <si>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</si>
  <si>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</si>
  <si>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</si>
  <si>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</si>
  <si>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</si>
  <si>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</si>
  <si>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</si>
  <si>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</si>
  <si>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</si>
  <si>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</si>
  <si>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</si>
  <si>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</si>
  <si>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</si>
  <si>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</si>
  <si>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</si>
  <si>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</si>
  <si>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</si>
  <si>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</si>
  <si>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</si>
  <si>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</si>
  <si>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</si>
  <si>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</si>
  <si>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</si>
  <si>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</si>
  <si>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</si>
  <si>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</si>
  <si>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</si>
  <si>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</si>
  <si>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</si>
  <si>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</si>
  <si>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</si>
  <si>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</si>
  <si>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</si>
  <si>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</si>
  <si>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</si>
  <si>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</si>
  <si>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</si>
  <si>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</si>
  <si>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</si>
  <si>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</si>
  <si>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</si>
  <si>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</si>
  <si>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</si>
  <si>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</si>
  <si>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</si>
  <si>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</si>
  <si>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</si>
  <si>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</si>
  <si>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</si>
  <si>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</si>
  <si>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</si>
  <si>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</si>
  <si>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</si>
  <si>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</si>
  <si>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</si>
  <si>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</si>
  <si>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</si>
  <si>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</si>
  <si>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</si>
  <si>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</si>
  <si>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</si>
  <si>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</si>
  <si>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</si>
  <si>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</si>
  <si>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</si>
  <si>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</si>
  <si>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</si>
  <si>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</si>
  <si>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</si>
  <si>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</si>
  <si>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</si>
  <si>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</si>
  <si>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</si>
  <si>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</si>
  <si>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</si>
  <si>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</si>
  <si>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</si>
  <si>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</si>
  <si>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</si>
  <si>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</si>
  <si>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</si>
  <si>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</si>
  <si>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</si>
  <si>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</si>
  <si>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</si>
  <si>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</si>
  <si>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</si>
  <si>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</si>
  <si>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</si>
  <si>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</si>
  <si>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</si>
  <si>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</si>
  <si>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</si>
  <si>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</si>
  <si>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</si>
  <si>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</si>
  <si>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</si>
  <si>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</si>
  <si>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</si>
  <si>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</si>
  <si>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</si>
  <si>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</si>
  <si>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</si>
  <si>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</si>
  <si>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</si>
  <si>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</si>
  <si>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</si>
  <si>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</si>
  <si>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</si>
  <si>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</si>
  <si>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</si>
  <si>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</si>
  <si>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</si>
  <si>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</si>
  <si>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</si>
  <si>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</si>
  <si>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</si>
  <si>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</si>
  <si>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</si>
  <si>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</si>
  <si>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</si>
  <si>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</si>
  <si>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</si>
  <si>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</si>
  <si>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</si>
  <si>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</si>
  <si>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</si>
  <si>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</si>
  <si>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</si>
  <si>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</si>
  <si>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</si>
  <si>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</si>
  <si>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</si>
  <si>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</si>
  <si>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</si>
  <si>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</si>
  <si>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</si>
  <si>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</si>
  <si>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</si>
  <si>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</si>
  <si>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</si>
  <si>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</si>
  <si>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</si>
  <si>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</si>
  <si>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</si>
  <si>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</si>
  <si>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</si>
  <si>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</si>
  <si>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</si>
  <si>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</si>
  <si>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</si>
  <si>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</si>
  <si>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</si>
  <si>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</si>
  <si>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</si>
  <si>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</si>
  <si>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</si>
  <si>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</si>
  <si>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</si>
  <si>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</si>
  <si>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</si>
  <si>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</si>
  <si>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</si>
  <si>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</si>
  <si>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</si>
  <si>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</si>
  <si>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</si>
  <si>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</si>
  <si>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</si>
  <si>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</si>
  <si>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</si>
  <si>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</si>
  <si>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</si>
  <si>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</si>
  <si>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</si>
  <si>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</si>
  <si>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</si>
  <si>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</si>
  <si>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</si>
  <si>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</si>
  <si>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</si>
  <si>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</si>
  <si>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</si>
  <si>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</si>
  <si>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</si>
  <si>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</si>
  <si>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</si>
  <si>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</si>
  <si>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</si>
  <si>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</si>
  <si>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</si>
  <si>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</si>
  <si>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</si>
  <si>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</si>
  <si>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</si>
  <si>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</si>
  <si>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</si>
  <si>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</si>
  <si>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</si>
  <si>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</si>
  <si>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</si>
  <si>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</si>
  <si>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</si>
  <si>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</si>
  <si>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</si>
  <si>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</si>
  <si>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</si>
  <si>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</si>
  <si>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</si>
  <si>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</si>
  <si>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</si>
  <si>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</si>
  <si>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</si>
  <si>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</si>
  <si>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</si>
  <si>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</si>
  <si>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</si>
  <si>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</si>
  <si>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</si>
  <si>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</si>
  <si>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</si>
  <si>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</si>
  <si>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</si>
  <si>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</si>
  <si>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</si>
  <si>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</si>
  <si>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</si>
  <si>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</si>
  <si>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</si>
  <si>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</si>
  <si>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</si>
  <si>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</si>
  <si>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</si>
  <si>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</si>
  <si>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</si>
  <si>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</si>
  <si>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</si>
  <si>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</si>
  <si>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</si>
  <si>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</si>
  <si>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</si>
  <si>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</si>
  <si>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</si>
  <si>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</si>
  <si>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</si>
  <si>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</si>
  <si>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</si>
  <si>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</si>
  <si>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</si>
  <si>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</si>
  <si>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</si>
  <si>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</si>
  <si>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</si>
  <si>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</si>
  <si>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</si>
  <si>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</si>
  <si>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</si>
  <si>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</si>
  <si>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</si>
  <si>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</si>
  <si>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</si>
  <si>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</si>
  <si>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</si>
  <si>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</si>
  <si>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</si>
  <si>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</si>
  <si>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</si>
  <si>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</si>
  <si>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</si>
  <si>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</si>
  <si>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</si>
  <si>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</si>
  <si>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</si>
  <si>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</si>
  <si>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</si>
  <si>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</si>
  <si>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</si>
  <si>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</si>
  <si>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</si>
  <si>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</si>
  <si>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</si>
  <si>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</si>
  <si>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</si>
  <si>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</si>
  <si>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</si>
  <si>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</si>
  <si>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</si>
  <si>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</si>
  <si>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</si>
  <si>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</si>
  <si>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</si>
  <si>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</si>
  <si>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</si>
  <si>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</si>
  <si>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</si>
  <si>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</si>
  <si>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</si>
  <si>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</si>
  <si>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</si>
  <si>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</si>
  <si>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</si>
  <si>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</si>
  <si>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</si>
  <si>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</si>
  <si>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</si>
  <si>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</si>
  <si>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</si>
  <si>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</si>
  <si>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</si>
  <si>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</si>
  <si>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</si>
  <si>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</si>
  <si>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</si>
  <si>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</si>
  <si>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</si>
  <si>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</si>
  <si>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</si>
  <si>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</si>
  <si>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</si>
  <si>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</si>
  <si>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</si>
  <si>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</si>
  <si>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</si>
  <si>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</si>
  <si>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</si>
  <si>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</si>
  <si>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</si>
  <si>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</si>
  <si>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</si>
  <si>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</si>
  <si>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</si>
  <si>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</si>
  <si>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</si>
  <si>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</si>
  <si>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</si>
  <si>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</si>
  <si>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</si>
  <si>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</si>
  <si>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</si>
  <si>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</si>
  <si>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</si>
  <si>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</si>
  <si>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</si>
  <si>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</si>
  <si>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</si>
  <si>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</si>
  <si>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</si>
  <si>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</si>
  <si>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</si>
  <si>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</si>
  <si>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</si>
  <si>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</si>
  <si>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</si>
  <si>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</si>
  <si>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</si>
  <si>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</si>
  <si>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</si>
  <si>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</si>
  <si>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</si>
  <si>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</si>
  <si>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</si>
  <si>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</si>
  <si>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</si>
  <si>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</si>
  <si>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</si>
  <si>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</si>
  <si>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</si>
  <si>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</si>
  <si>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</si>
  <si>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</si>
  <si>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</si>
  <si>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</si>
  <si>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</si>
  <si>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</si>
  <si>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</si>
  <si>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</si>
  <si>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</si>
  <si>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</si>
  <si>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</si>
  <si>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</si>
  <si>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</si>
  <si>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</si>
  <si>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</si>
  <si>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</si>
  <si>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</si>
  <si>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</si>
  <si>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</si>
  <si>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</si>
  <si>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</si>
  <si>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</si>
  <si>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</si>
  <si>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</si>
  <si>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</si>
  <si>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</si>
  <si>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</si>
  <si>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</si>
  <si>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</si>
  <si>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</si>
  <si>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</si>
  <si>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</si>
  <si>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</si>
  <si>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</si>
  <si>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</si>
  <si>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</si>
  <si>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</si>
  <si>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</si>
  <si>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</si>
  <si>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</si>
  <si>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</si>
  <si>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</si>
  <si>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</si>
  <si>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</si>
  <si>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</si>
  <si>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</si>
  <si>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</si>
  <si>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</si>
  <si>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</si>
  <si>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</si>
  <si>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</si>
  <si>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</si>
  <si>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</si>
  <si>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</si>
  <si>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</si>
  <si>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</si>
  <si>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</si>
  <si>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</si>
  <si>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</si>
  <si>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</si>
  <si>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</si>
  <si>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</si>
  <si>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</si>
  <si>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</si>
  <si>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</si>
  <si>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</si>
  <si>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</si>
  <si>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</si>
  <si>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</si>
  <si>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</si>
  <si>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</si>
  <si>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</si>
  <si>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</si>
  <si>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</si>
  <si>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</si>
  <si>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</si>
  <si>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</si>
  <si>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</si>
  <si>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</si>
  <si>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</si>
  <si>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</si>
  <si>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</si>
  <si>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</si>
  <si>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</si>
  <si>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</si>
  <si>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</si>
  <si>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</si>
  <si>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</si>
  <si>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</si>
  <si>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</si>
  <si>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</si>
  <si>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</si>
  <si>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</si>
  <si>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</si>
  <si>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</si>
  <si>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</si>
  <si>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</si>
  <si>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</si>
  <si>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</si>
  <si>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</si>
  <si>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</si>
  <si>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</si>
  <si>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</si>
  <si>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</si>
  <si>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</si>
  <si>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</si>
  <si>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</si>
  <si>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</si>
  <si>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</si>
  <si>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</si>
  <si>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</si>
  <si>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</si>
  <si>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</si>
  <si>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</si>
  <si>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</si>
  <si>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</si>
  <si>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</si>
  <si>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</si>
  <si>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</si>
  <si>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</si>
  <si>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</si>
  <si>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</si>
  <si>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</si>
  <si>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</si>
  <si>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</si>
  <si>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</si>
  <si>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</si>
  <si>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</si>
  <si>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</si>
  <si>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</si>
  <si>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</si>
  <si>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</si>
  <si>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</si>
  <si>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</si>
  <si>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</si>
  <si>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</si>
  <si>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</si>
  <si>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</si>
  <si>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</si>
  <si>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</si>
  <si>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</si>
  <si>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</si>
  <si>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</si>
  <si>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</si>
  <si>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</si>
  <si>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</si>
  <si>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</si>
  <si>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</si>
  <si>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</si>
  <si>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</si>
  <si>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</si>
  <si>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</si>
  <si>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</si>
  <si>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</si>
  <si>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</si>
  <si>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</si>
  <si>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</si>
  <si>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</si>
  <si>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</si>
  <si>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</si>
  <si>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</si>
  <si>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</si>
  <si>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</si>
  <si>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</si>
  <si>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</si>
  <si>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</si>
  <si>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</si>
  <si>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</si>
  <si>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</si>
  <si>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</si>
  <si>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</si>
  <si>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</si>
  <si>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</si>
  <si>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</si>
  <si>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</si>
  <si>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</si>
  <si>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</si>
  <si>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</si>
  <si>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</si>
  <si>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</si>
  <si>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</si>
  <si>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</si>
  <si>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</si>
  <si>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</si>
  <si>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</si>
  <si>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</si>
  <si>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</si>
  <si>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</si>
  <si>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</si>
  <si>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</si>
  <si>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</si>
  <si>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</si>
  <si>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</si>
  <si>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</si>
  <si>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</si>
  <si>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</si>
  <si>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</si>
  <si>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</si>
  <si>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</si>
  <si>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</si>
  <si>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</si>
  <si>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</si>
  <si>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</si>
  <si>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</si>
  <si>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</si>
  <si>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</si>
  <si>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</si>
  <si>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</si>
  <si>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</si>
  <si>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</si>
  <si>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</si>
  <si>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</si>
  <si>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</si>
  <si>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</si>
  <si>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</si>
  <si>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</si>
  <si>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</si>
  <si>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</si>
  <si>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</si>
  <si>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</si>
  <si>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</si>
  <si>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</si>
  <si>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</si>
  <si>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</si>
  <si>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</si>
  <si>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</si>
  <si>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</si>
  <si>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</si>
  <si>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</si>
  <si>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</si>
  <si>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</si>
  <si>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</si>
  <si>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</si>
  <si>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</si>
  <si>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</si>
  <si>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</si>
  <si>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</si>
  <si>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</si>
  <si>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</si>
  <si>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</si>
  <si>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</si>
  <si>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</si>
  <si>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</si>
  <si>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</si>
  <si>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</si>
  <si>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</si>
  <si>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</si>
  <si>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</si>
  <si>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</si>
  <si>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</si>
  <si>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</si>
  <si>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</si>
  <si>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</si>
  <si>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</si>
  <si>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</si>
  <si>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</si>
  <si>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</si>
  <si>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</si>
  <si>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</si>
  <si>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</si>
  <si>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</si>
  <si>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</si>
  <si>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</si>
  <si>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</si>
  <si>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</si>
  <si>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</si>
  <si>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</si>
  <si>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</si>
  <si>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</si>
  <si>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</si>
  <si>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</si>
  <si>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</si>
  <si>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</si>
  <si>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</si>
  <si>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</si>
  <si>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</si>
  <si>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</si>
  <si>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</si>
  <si>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</si>
  <si>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</si>
  <si>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</si>
  <si>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</si>
  <si>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</si>
  <si>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</si>
  <si>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</si>
  <si>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</si>
  <si>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</si>
  <si>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</si>
  <si>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</si>
  <si>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</si>
  <si>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</si>
  <si>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</si>
  <si>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</si>
  <si>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</si>
  <si>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</si>
  <si>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</si>
  <si>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</si>
  <si>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</si>
  <si>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</si>
  <si>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</si>
  <si>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</si>
  <si>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</si>
  <si>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</si>
  <si>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</si>
  <si>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</si>
  <si>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</si>
  <si>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</si>
  <si>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</si>
  <si>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</si>
  <si>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</si>
  <si>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</si>
  <si>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</si>
  <si>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</si>
  <si>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</si>
  <si>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</si>
  <si>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</si>
  <si>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</si>
  <si>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</si>
  <si>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</si>
  <si>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</si>
  <si>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</si>
  <si>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</si>
  <si>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</si>
  <si>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</si>
  <si>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</si>
  <si>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</si>
  <si>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</si>
  <si>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</si>
  <si>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</si>
  <si>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</si>
  <si>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</si>
  <si>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</si>
  <si>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</si>
  <si>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</si>
  <si>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</si>
  <si>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</si>
  <si>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</si>
  <si>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</si>
  <si>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</si>
  <si>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</si>
  <si>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</si>
  <si>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</si>
  <si>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</si>
  <si>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</si>
  <si>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</si>
  <si>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</si>
  <si>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</si>
  <si>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</si>
  <si>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</si>
  <si>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</si>
  <si>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</si>
  <si>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</si>
  <si>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</si>
  <si>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</si>
  <si>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</si>
  <si>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</si>
  <si>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</si>
  <si>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</si>
  <si>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</si>
  <si>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</si>
  <si>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</si>
  <si>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</si>
  <si>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</si>
  <si>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</si>
  <si>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</si>
  <si>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</si>
  <si>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</si>
  <si>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</si>
  <si>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</si>
  <si>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</si>
  <si>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</si>
  <si>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</si>
  <si>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</si>
  <si>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</si>
  <si>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</si>
  <si>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</si>
  <si>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</si>
  <si>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</si>
  <si>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</si>
  <si>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</si>
  <si>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</si>
  <si>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</si>
  <si>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</si>
  <si>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</si>
  <si>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</si>
  <si>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</si>
  <si>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</si>
  <si>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</si>
  <si>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</si>
  <si>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</si>
  <si>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</si>
  <si>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</si>
  <si>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</si>
  <si>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</si>
  <si>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</si>
  <si>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</si>
  <si>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</si>
  <si>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</si>
  <si>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</si>
  <si>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</si>
  <si>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</si>
  <si>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</si>
  <si>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</si>
  <si>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</si>
  <si>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</si>
  <si>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</si>
  <si>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</si>
  <si>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</si>
  <si>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</si>
  <si>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</si>
  <si>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</si>
  <si>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</si>
  <si>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</si>
  <si>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</si>
  <si>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</si>
  <si>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</si>
  <si>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</si>
  <si>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</si>
  <si>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</si>
  <si>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</si>
  <si>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</si>
  <si>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</si>
  <si>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</si>
  <si>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</si>
  <si>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</si>
  <si>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</si>
  <si>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</si>
  <si>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</si>
  <si>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</si>
  <si>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</si>
  <si>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</si>
  <si>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</si>
  <si>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</si>
  <si>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</si>
  <si>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</si>
  <si>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</si>
  <si>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</si>
  <si>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</si>
  <si>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</si>
  <si>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</si>
  <si>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</si>
  <si>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</si>
  <si>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</si>
  <si>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</si>
  <si>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</si>
  <si>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</si>
  <si>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</si>
  <si>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</si>
  <si>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</si>
  <si>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</si>
  <si>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</si>
  <si>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</si>
  <si>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</si>
  <si>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</si>
  <si>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</si>
  <si>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</si>
  <si>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</si>
  <si>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</si>
  <si>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</si>
  <si>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</si>
  <si>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</si>
  <si>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</si>
  <si>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</si>
  <si>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</si>
  <si>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</si>
  <si>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</si>
  <si>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</si>
  <si>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</si>
  <si>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</si>
  <si>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</si>
  <si>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</si>
  <si>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</si>
  <si>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</si>
  <si>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</si>
  <si>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</si>
  <si>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</si>
  <si>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</si>
  <si>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</si>
  <si>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</si>
  <si>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</si>
  <si>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</si>
  <si>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</si>
  <si>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</si>
  <si>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</si>
  <si>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</si>
  <si>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</si>
  <si>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</si>
  <si>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</si>
  <si>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</si>
  <si>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</si>
  <si>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</si>
  <si>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</si>
  <si>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</si>
  <si>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</si>
  <si>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</si>
  <si>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</si>
  <si>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</si>
  <si>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</si>
  <si>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</si>
  <si>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</si>
  <si>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</si>
  <si>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</si>
  <si>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</si>
  <si>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</si>
  <si>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</si>
  <si>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</si>
  <si>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</si>
  <si>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</si>
  <si>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</si>
  <si>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</si>
  <si>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</si>
  <si>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</si>
  <si>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</si>
  <si>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</si>
  <si>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</si>
  <si>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</si>
  <si>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</si>
  <si>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</si>
  <si>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</si>
  <si>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</si>
  <si>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</si>
  <si>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</si>
  <si>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</si>
  <si>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</si>
  <si>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</si>
  <si>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</si>
  <si>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</si>
  <si>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</si>
  <si>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</si>
  <si>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</si>
  <si>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</si>
  <si>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</si>
  <si>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</si>
  <si>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</si>
  <si>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</si>
  <si>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</si>
  <si>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</si>
  <si>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</si>
  <si>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</si>
  <si>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</si>
  <si>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</si>
  <si>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</si>
  <si>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</si>
  <si>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</si>
  <si>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</si>
  <si>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</si>
  <si>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</si>
  <si>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</si>
  <si>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</si>
  <si>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</si>
  <si>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</si>
  <si>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</si>
  <si>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</si>
  <si>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</si>
  <si>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</si>
  <si>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</si>
  <si>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</si>
  <si>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</si>
  <si>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</si>
  <si>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</si>
  <si>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</si>
  <si>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</si>
  <si>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</si>
  <si>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</si>
  <si>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</si>
  <si>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</si>
  <si>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</si>
  <si>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</si>
  <si>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</si>
  <si>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</si>
  <si>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</si>
  <si>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</si>
  <si>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</si>
  <si>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</si>
  <si>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</si>
  <si>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</si>
  <si>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</si>
  <si>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</si>
  <si>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</si>
  <si>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</si>
  <si>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</si>
  <si>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</si>
  <si>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</si>
  <si>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</si>
  <si>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</si>
  <si>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</si>
  <si>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</si>
  <si>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</si>
  <si>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</si>
  <si>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</si>
  <si>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</si>
  <si>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</si>
  <si>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</si>
  <si>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</si>
  <si>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</si>
  <si>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</si>
  <si>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</si>
  <si>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</si>
  <si>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</si>
  <si>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</si>
  <si>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</si>
  <si>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</si>
  <si>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</si>
  <si>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</si>
  <si>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</si>
  <si>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</si>
  <si>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</si>
  <si>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</si>
  <si>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</si>
  <si>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</si>
  <si>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</si>
  <si>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</si>
  <si>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</si>
  <si>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</si>
  <si>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</si>
  <si>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</si>
  <si>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</si>
  <si>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</si>
  <si>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</si>
  <si>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</si>
  <si>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</si>
  <si>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</si>
  <si>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</si>
  <si>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</si>
  <si>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</si>
  <si>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</si>
  <si>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</si>
  <si>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</si>
  <si>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</si>
  <si>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</si>
  <si>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</si>
  <si>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</si>
  <si>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</si>
  <si>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</si>
  <si>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</si>
  <si>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</si>
  <si>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</si>
  <si>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</si>
  <si>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</si>
  <si>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</si>
  <si>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</si>
  <si>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</si>
  <si>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</si>
  <si>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</si>
  <si>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</si>
  <si>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</si>
  <si>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</si>
  <si>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</si>
  <si>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</si>
  <si>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</si>
  <si>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</si>
  <si>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</si>
  <si>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</si>
  <si>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</si>
  <si>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</si>
  <si>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</si>
  <si>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</si>
  <si>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</si>
  <si>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</si>
  <si>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</si>
  <si>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</si>
  <si>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</si>
  <si>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</si>
  <si>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</si>
  <si>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</si>
  <si>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</si>
  <si>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</si>
  <si>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</si>
  <si>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</si>
  <si>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</si>
  <si>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</si>
  <si>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</si>
  <si>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</si>
  <si>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</si>
  <si>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</si>
  <si>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</si>
  <si>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</si>
  <si>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</si>
  <si>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</si>
  <si>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</si>
  <si>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</si>
  <si>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</si>
  <si>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</si>
  <si>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</si>
  <si>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</si>
  <si>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</si>
  <si>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</si>
  <si>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</si>
  <si>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</si>
  <si>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</si>
  <si>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</si>
  <si>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</si>
  <si>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</si>
  <si>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</si>
  <si>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</si>
  <si>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</si>
  <si>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</si>
  <si>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</si>
  <si>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</si>
  <si>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</si>
  <si>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</si>
  <si>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</si>
  <si>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</si>
  <si>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</si>
  <si>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</si>
  <si>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</si>
  <si>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</si>
  <si>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</si>
  <si>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</si>
  <si>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</si>
  <si>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</si>
  <si>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</si>
  <si>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</si>
  <si>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</si>
  <si>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</si>
  <si>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</si>
  <si>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</si>
  <si>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</si>
  <si>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</si>
  <si>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</si>
  <si>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</si>
  <si>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</si>
  <si>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</si>
  <si>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</si>
  <si>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</si>
  <si>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</si>
  <si>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</si>
  <si>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</si>
  <si>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</si>
  <si>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</si>
  <si>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</si>
  <si>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</si>
  <si>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</si>
  <si>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</si>
  <si>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</si>
  <si>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</si>
  <si>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</si>
  <si>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</si>
  <si>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</si>
  <si>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</si>
  <si>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</si>
  <si>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</si>
  <si>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</si>
  <si>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</si>
  <si>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</si>
  <si>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</si>
  <si>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</si>
  <si>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</si>
  <si>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</si>
  <si>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</si>
  <si>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</si>
  <si>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</si>
  <si>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</si>
  <si>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</si>
  <si>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</si>
  <si>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</si>
  <si>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</si>
  <si>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</si>
  <si>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</si>
  <si>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</si>
  <si>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</si>
  <si>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</si>
  <si>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</si>
  <si>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</si>
  <si>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</si>
  <si>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</si>
  <si>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</si>
  <si>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</si>
  <si>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</si>
  <si>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</si>
  <si>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</si>
  <si>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</si>
  <si>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</si>
  <si>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</si>
  <si>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</si>
  <si>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</si>
  <si>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</si>
  <si>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</si>
  <si>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</si>
  <si>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</si>
  <si>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</si>
  <si>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</si>
  <si>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</si>
  <si>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</si>
  <si>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</si>
  <si>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</si>
  <si>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</si>
  <si>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</si>
  <si>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</si>
  <si>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</si>
  <si>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</si>
  <si>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</si>
  <si>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</si>
  <si>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</si>
  <si>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</si>
  <si>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</si>
  <si>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</si>
  <si>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</si>
  <si>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</si>
  <si>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</si>
  <si>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</si>
  <si>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</si>
  <si>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</si>
  <si>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</si>
  <si>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</si>
  <si>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</si>
  <si>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</si>
  <si>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</si>
  <si>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</si>
  <si>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</si>
  <si>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</si>
  <si>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</si>
  <si>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</si>
  <si>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</si>
  <si>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</si>
  <si>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</si>
  <si>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</si>
  <si>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</si>
  <si>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</si>
  <si>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</si>
  <si>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</si>
  <si>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</si>
  <si>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</si>
  <si>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</si>
  <si>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</si>
  <si>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</si>
  <si>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</si>
  <si>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</si>
  <si>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</si>
  <si>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</si>
  <si>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</si>
  <si>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</si>
  <si>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</si>
  <si>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</si>
  <si>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</si>
  <si>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</si>
  <si>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</si>
  <si>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</si>
  <si>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</si>
  <si>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</si>
  <si>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</si>
  <si>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</si>
  <si>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</si>
  <si>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</si>
  <si>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</si>
  <si>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</si>
  <si>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</si>
  <si>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</si>
  <si>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</si>
  <si>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</si>
  <si>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</si>
  <si>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</si>
  <si>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</si>
  <si>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</si>
  <si>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</si>
  <si>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</si>
  <si>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</si>
  <si>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</si>
  <si>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</si>
  <si>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</si>
  <si>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</si>
  <si>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</si>
  <si>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</si>
  <si>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</si>
  <si>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</si>
  <si>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</si>
  <si>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</si>
  <si>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</si>
  <si>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</si>
  <si>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</si>
  <si>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</si>
  <si>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</si>
  <si>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</si>
  <si>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</si>
  <si>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</si>
  <si>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</si>
  <si>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</si>
  <si>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</si>
  <si>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</si>
  <si>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</si>
  <si>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</si>
  <si>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</si>
  <si>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</si>
  <si>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</si>
  <si>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</si>
  <si>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</si>
  <si>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</si>
  <si>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</si>
  <si>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</si>
  <si>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</si>
  <si>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</si>
  <si>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</si>
  <si>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</si>
  <si>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</si>
  <si>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</si>
  <si>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</si>
  <si>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</si>
  <si>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</si>
  <si>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</si>
  <si>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</si>
  <si>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</si>
  <si>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</si>
  <si>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</si>
  <si>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</si>
  <si>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</si>
  <si>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</si>
  <si>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</si>
  <si>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</si>
  <si>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</si>
  <si>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</si>
  <si>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</si>
  <si>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</si>
  <si>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</si>
  <si>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</si>
  <si>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</si>
  <si>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</si>
  <si>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</si>
  <si>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</si>
  <si>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</si>
  <si>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</si>
  <si>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</si>
  <si>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</si>
  <si>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</si>
  <si>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</si>
  <si>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</si>
  <si>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</si>
  <si>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</si>
  <si>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</si>
  <si>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</si>
  <si>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</si>
  <si>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</si>
  <si>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</si>
  <si>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</si>
  <si>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</si>
  <si>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</si>
  <si>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</si>
  <si>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</si>
  <si>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</si>
  <si>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</si>
  <si>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</si>
  <si>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</si>
  <si>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</si>
  <si>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</si>
  <si>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</si>
  <si>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</si>
  <si>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</si>
  <si>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</si>
  <si>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</si>
  <si>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</si>
  <si>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</si>
  <si>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</si>
  <si>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</si>
  <si>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</si>
  <si>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</si>
  <si>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</si>
  <si>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</si>
  <si>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</si>
  <si>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</si>
  <si>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</si>
  <si>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</si>
  <si>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</si>
  <si>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</si>
  <si>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</si>
  <si>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</si>
  <si>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</si>
  <si>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</si>
  <si>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</si>
  <si>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</si>
  <si>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</si>
  <si>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</si>
  <si>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</si>
  <si>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</si>
  <si>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</si>
  <si>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</si>
  <si>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</si>
  <si>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</si>
  <si>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</si>
  <si>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</si>
  <si>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</si>
  <si>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</si>
  <si>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</si>
  <si>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</si>
  <si>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</si>
  <si>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</si>
  <si>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</si>
  <si>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</si>
  <si>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</si>
  <si>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</si>
  <si>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</si>
  <si>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</si>
  <si>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</si>
  <si>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</si>
  <si>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</si>
  <si>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</si>
  <si>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</si>
  <si>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</si>
  <si>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</si>
  <si>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</si>
  <si>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</si>
  <si>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</si>
  <si>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</si>
  <si>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</si>
  <si>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</si>
  <si>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</si>
  <si>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</si>
  <si>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</si>
  <si>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</si>
  <si>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</si>
  <si>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</si>
  <si>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</si>
  <si>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</si>
  <si>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</si>
  <si>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</si>
  <si>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</si>
  <si>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</si>
  <si>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</si>
  <si>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</si>
  <si>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</si>
  <si>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</si>
  <si>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</si>
  <si>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</si>
  <si>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</si>
  <si>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</si>
  <si>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</si>
  <si>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</si>
  <si>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</si>
  <si>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</si>
  <si>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</si>
  <si>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</si>
  <si>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</si>
  <si>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</si>
  <si>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</si>
  <si>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</si>
  <si>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</si>
  <si>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</si>
  <si>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</si>
  <si>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</si>
  <si>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</si>
  <si>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</si>
  <si>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</si>
  <si>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</si>
  <si>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</si>
  <si>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</si>
  <si>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</si>
  <si>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</si>
  <si>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</si>
  <si>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</si>
  <si>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</si>
  <si>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</si>
  <si>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</si>
  <si>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</si>
  <si>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</si>
  <si>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</si>
  <si>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</si>
  <si>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</si>
  <si>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</si>
  <si>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</si>
  <si>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</si>
  <si>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</si>
  <si>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</si>
  <si>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</si>
  <si>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</si>
  <si>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</si>
  <si>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</si>
  <si>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</si>
  <si>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</si>
  <si>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</si>
  <si>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</si>
  <si>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</si>
  <si>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</si>
  <si>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</si>
  <si>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</si>
  <si>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</si>
  <si>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</si>
  <si>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</si>
  <si>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</si>
  <si>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</si>
  <si>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</si>
  <si>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</si>
  <si>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</si>
  <si>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</si>
  <si>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</si>
  <si>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</si>
  <si>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</si>
  <si>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</si>
  <si>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</si>
  <si>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</si>
  <si>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</si>
  <si>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</si>
  <si>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</si>
  <si>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</si>
  <si>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</si>
  <si>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</si>
  <si>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</si>
  <si>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</si>
  <si>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</si>
  <si>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</si>
  <si>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</si>
  <si>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</si>
  <si>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</si>
  <si>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</si>
  <si>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</si>
  <si>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</si>
  <si>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</si>
  <si>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</si>
  <si>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</si>
  <si>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</si>
  <si>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</si>
  <si>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</si>
  <si>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</si>
  <si>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</si>
  <si>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</si>
  <si>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</si>
  <si>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</si>
  <si>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</si>
  <si>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</si>
  <si>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</si>
  <si>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</si>
  <si>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</si>
  <si>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</si>
  <si>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</si>
  <si>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</si>
  <si>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</si>
  <si>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</si>
  <si>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</si>
  <si>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</si>
  <si>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</si>
  <si>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</si>
  <si>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</si>
  <si>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</si>
  <si>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</si>
  <si>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</si>
  <si>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</si>
  <si>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</si>
  <si>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</si>
  <si>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</si>
  <si>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</si>
  <si>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</si>
  <si>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</si>
  <si>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</si>
  <si>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</si>
  <si>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</si>
  <si>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</si>
  <si>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</si>
  <si>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</si>
  <si>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</si>
  <si>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</si>
  <si>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</si>
  <si>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</si>
  <si>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</si>
  <si>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</si>
  <si>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</si>
  <si>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</si>
  <si>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</si>
  <si>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</si>
  <si>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</si>
  <si>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</si>
  <si>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</si>
  <si>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</si>
  <si>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</si>
  <si>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</si>
  <si>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</si>
  <si>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</si>
  <si>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</si>
  <si>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</si>
  <si>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</si>
  <si>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</si>
  <si>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</si>
  <si>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</si>
  <si>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</si>
  <si>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</si>
  <si>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</si>
  <si>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</si>
  <si>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</si>
  <si>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</si>
  <si>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</si>
  <si>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</si>
  <si>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</si>
  <si>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</si>
  <si>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</si>
  <si>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</si>
  <si>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</si>
  <si>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</si>
  <si>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</si>
  <si>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</si>
  <si>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</si>
  <si>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</si>
  <si>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</si>
  <si>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</si>
  <si>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</si>
  <si>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</si>
  <si>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</si>
  <si>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</si>
  <si>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</si>
  <si>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</si>
  <si>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</si>
  <si>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</si>
  <si>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</si>
  <si>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</si>
  <si>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</si>
  <si>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</si>
  <si>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</si>
  <si>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</si>
  <si>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</si>
  <si>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</si>
  <si>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</si>
  <si>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</si>
  <si>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</si>
  <si>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</si>
  <si>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</si>
  <si>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</si>
  <si>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</si>
  <si>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</si>
  <si>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</si>
  <si>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</si>
  <si>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</si>
  <si>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</si>
  <si>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</si>
  <si>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</si>
  <si>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</si>
  <si>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</si>
  <si>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</si>
  <si>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</si>
  <si>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</si>
  <si>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</si>
  <si>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</si>
  <si>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</si>
  <si>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</si>
  <si>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</si>
  <si>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</si>
  <si>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</si>
  <si>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</si>
  <si>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</si>
  <si>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</si>
  <si>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</si>
  <si>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</si>
  <si>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</si>
  <si>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</si>
  <si>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</si>
  <si>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</si>
  <si>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</si>
  <si>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</si>
  <si>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</si>
  <si>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</si>
  <si>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</si>
  <si>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</si>
  <si>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</si>
  <si>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</si>
  <si>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</si>
  <si>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</si>
  <si>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</si>
  <si>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</si>
  <si>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</si>
  <si>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</si>
  <si>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</si>
  <si>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</si>
  <si>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</si>
  <si>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</si>
  <si>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</si>
  <si>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</si>
  <si>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</si>
  <si>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</si>
  <si>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</si>
  <si>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</si>
  <si>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</si>
  <si>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</si>
  <si>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</si>
  <si>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</si>
  <si>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</si>
  <si>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</si>
  <si>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</si>
  <si>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</si>
  <si>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</si>
  <si>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</si>
  <si>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</si>
  <si>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</si>
  <si>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</si>
  <si>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</si>
  <si>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</si>
  <si>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</si>
  <si>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</si>
  <si>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</si>
  <si>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</si>
  <si>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</si>
  <si>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</si>
  <si>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</si>
  <si>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</si>
  <si>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</si>
  <si>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</si>
  <si>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</si>
  <si>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</si>
  <si>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</si>
  <si>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</si>
  <si>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</si>
  <si>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</si>
  <si>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</si>
  <si>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</si>
  <si>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</si>
  <si>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</si>
  <si>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</si>
  <si>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</si>
  <si>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</si>
  <si>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</si>
  <si>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</si>
  <si>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</si>
  <si>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</si>
  <si>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</si>
  <si>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</si>
  <si>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</si>
  <si>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</si>
  <si>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</si>
  <si>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</si>
  <si>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</si>
  <si>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</si>
  <si>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</si>
  <si>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</si>
  <si>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</si>
  <si>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</si>
  <si>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</si>
  <si>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</si>
  <si>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</si>
  <si>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</si>
  <si>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</si>
  <si>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</si>
  <si>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</si>
  <si>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</si>
  <si>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</si>
  <si>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</si>
  <si>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</si>
  <si>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</si>
  <si>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</si>
  <si>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</si>
  <si>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</si>
  <si>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</si>
  <si>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</si>
  <si>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</si>
  <si>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</si>
  <si>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</si>
  <si>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</si>
  <si>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</si>
  <si>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</si>
  <si>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</si>
  <si>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</si>
  <si>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</si>
  <si>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</si>
  <si>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</si>
  <si>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</si>
  <si>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</si>
  <si>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</si>
  <si>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</si>
  <si>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</si>
  <si>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</si>
  <si>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</si>
  <si>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</si>
  <si>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</si>
  <si>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</si>
  <si>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</si>
  <si>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</si>
  <si>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</si>
  <si>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</si>
  <si>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</si>
  <si>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</si>
  <si>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</si>
  <si>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</si>
  <si>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</si>
  <si>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</si>
  <si>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</si>
  <si>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</si>
  <si>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</si>
  <si>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</si>
  <si>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</si>
  <si>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</si>
  <si>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</si>
  <si>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</si>
  <si>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</si>
  <si>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</si>
  <si>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</si>
  <si>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</si>
  <si>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</si>
  <si>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</si>
  <si>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</si>
  <si>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</si>
  <si>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</si>
  <si>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</si>
  <si>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</si>
  <si>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</si>
  <si>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</si>
  <si>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</si>
  <si>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</si>
  <si>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</si>
  <si>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</si>
  <si>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</si>
  <si>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</si>
  <si>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</si>
  <si>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</si>
  <si>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</si>
  <si>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</si>
  <si>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</si>
  <si>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</si>
  <si>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</si>
  <si>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</si>
  <si>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</si>
  <si>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</si>
  <si>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</si>
  <si>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</si>
  <si>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</si>
  <si>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</si>
  <si>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</si>
  <si>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</si>
  <si>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</si>
  <si>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</si>
  <si>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</si>
  <si>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</si>
  <si>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</si>
  <si>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</si>
  <si>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</si>
  <si>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</si>
  <si>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</si>
  <si>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</si>
  <si>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</si>
  <si>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</si>
  <si>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</si>
  <si>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</si>
  <si>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</si>
  <si>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</si>
  <si>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</si>
  <si>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</si>
  <si>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</si>
  <si>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</si>
  <si>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</si>
  <si>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</si>
  <si>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</si>
  <si>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</si>
  <si>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</si>
  <si>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</si>
  <si>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</si>
  <si>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</si>
  <si>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</si>
  <si>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</si>
  <si>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</si>
  <si>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</si>
  <si>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</si>
  <si>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</si>
  <si>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</si>
  <si>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</si>
  <si>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</si>
  <si>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</si>
  <si>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</si>
  <si>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</si>
  <si>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</si>
  <si>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</si>
  <si>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</si>
  <si>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</si>
  <si>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</si>
  <si>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</si>
  <si>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</si>
  <si>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</si>
  <si>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</si>
  <si>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</si>
  <si>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</si>
  <si>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</si>
  <si>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</si>
  <si>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</si>
  <si>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</si>
  <si>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</si>
  <si>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</si>
  <si>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</si>
  <si>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</si>
  <si>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</si>
  <si>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</si>
  <si>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</si>
  <si>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</si>
  <si>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</si>
  <si>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</si>
  <si>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</si>
  <si>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</si>
  <si>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</si>
  <si>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</si>
  <si>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</si>
  <si>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</si>
  <si>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</si>
  <si>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</si>
  <si>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</si>
  <si>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</si>
  <si>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</si>
  <si>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</si>
  <si>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</si>
  <si>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</si>
  <si>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</si>
  <si>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</si>
  <si>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</si>
  <si>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</si>
  <si>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</si>
  <si>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</si>
  <si>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</si>
  <si>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</si>
  <si>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</si>
  <si>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</si>
  <si>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</si>
  <si>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</si>
  <si>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</si>
  <si>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</si>
  <si>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</si>
  <si>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</si>
  <si>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</si>
  <si>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</si>
  <si>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</si>
  <si>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</si>
  <si>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</si>
  <si>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</si>
  <si>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</si>
  <si>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</si>
  <si>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</si>
  <si>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</si>
  <si>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</si>
  <si>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</si>
  <si>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</si>
  <si>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</si>
  <si>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</si>
  <si>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</si>
  <si>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</si>
  <si>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</si>
  <si>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</si>
  <si>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</si>
  <si>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</si>
  <si>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</si>
  <si>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</si>
  <si>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</si>
  <si>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</si>
  <si>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</si>
  <si>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</si>
  <si>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</si>
  <si>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</si>
  <si>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</si>
  <si>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</si>
  <si>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</si>
  <si>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</si>
  <si>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</si>
  <si>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</si>
  <si>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</si>
  <si>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</si>
  <si>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</si>
  <si>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</si>
  <si>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</si>
  <si>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</si>
  <si>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</si>
  <si>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</si>
  <si>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</si>
  <si>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</si>
  <si>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</si>
  <si>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</si>
  <si>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</si>
  <si>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</si>
  <si>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</si>
  <si>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</si>
  <si>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</si>
  <si>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</si>
  <si>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</si>
  <si>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</si>
  <si>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</si>
  <si>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</si>
  <si>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</si>
  <si>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</si>
  <si>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</si>
  <si>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</si>
  <si>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</si>
  <si>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</si>
  <si>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</si>
  <si>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</si>
  <si>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</si>
  <si>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</si>
  <si>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</si>
  <si>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</si>
  <si>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</si>
  <si>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</si>
  <si>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</si>
  <si>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</si>
  <si>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</si>
  <si>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</si>
  <si>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</si>
  <si>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</si>
  <si>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</si>
  <si>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</si>
  <si>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</si>
  <si>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</si>
  <si>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</si>
  <si>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</si>
  <si>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</si>
  <si>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</si>
  <si>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</si>
  <si>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</si>
  <si>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</si>
  <si>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</si>
  <si>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</si>
  <si>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</si>
  <si>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</si>
  <si>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</si>
  <si>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</si>
  <si>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</si>
  <si>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</si>
  <si>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</si>
  <si>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</si>
  <si>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</si>
  <si>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</si>
  <si>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</si>
  <si>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</si>
  <si>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</si>
  <si>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</si>
  <si>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</si>
  <si>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</si>
  <si>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</si>
  <si>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</si>
  <si>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</si>
  <si>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</si>
  <si>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</si>
  <si>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</si>
  <si>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</si>
  <si>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</si>
  <si>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</si>
  <si>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</si>
  <si>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</si>
  <si>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</si>
  <si>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</si>
  <si>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</si>
  <si>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</si>
  <si>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</si>
  <si>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</si>
  <si>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</si>
  <si>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</si>
  <si>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</si>
  <si>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</si>
  <si>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</si>
  <si>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</si>
  <si>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</si>
  <si>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</si>
  <si>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</si>
  <si>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</si>
  <si>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</si>
  <si>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</si>
  <si>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</si>
  <si>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</si>
  <si>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</si>
  <si>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</si>
  <si>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</si>
  <si>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</si>
  <si>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</si>
  <si>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</si>
  <si>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</si>
  <si>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</si>
  <si>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</si>
  <si>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</si>
  <si>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</si>
  <si>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</si>
  <si>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</si>
  <si>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</si>
  <si>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</si>
  <si>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</si>
  <si>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</si>
  <si>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</si>
  <si>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</si>
  <si>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</si>
  <si>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</si>
  <si>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</si>
  <si>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</si>
  <si>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</si>
  <si>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</si>
  <si>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</si>
  <si>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</si>
  <si>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</si>
  <si>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</si>
  <si>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</si>
  <si>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</si>
  <si>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</si>
  <si>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</si>
  <si>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</si>
  <si>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</si>
  <si>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</si>
  <si>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</si>
  <si>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</si>
  <si>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</si>
  <si>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</si>
  <si>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</si>
  <si>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</si>
  <si>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</si>
  <si>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</si>
  <si>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</si>
  <si>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</si>
  <si>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</si>
  <si>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</si>
  <si>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</si>
  <si>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</si>
  <si>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</si>
  <si>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</si>
  <si>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</si>
  <si>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</si>
  <si>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</si>
  <si>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</si>
  <si>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</si>
  <si>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</si>
  <si>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</si>
  <si>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</si>
  <si>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</si>
  <si>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</si>
  <si>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</si>
  <si>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</si>
  <si>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</si>
  <si>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</si>
  <si>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</si>
  <si>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</si>
  <si>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</si>
  <si>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</si>
  <si>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</si>
  <si>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</si>
  <si>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</si>
  <si>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</si>
  <si>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</si>
  <si>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</si>
  <si>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</si>
  <si>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</si>
  <si>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</si>
  <si>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</si>
  <si>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</si>
  <si>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</si>
  <si>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</si>
  <si>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</si>
  <si>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</si>
  <si>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</si>
  <si>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</si>
  <si>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</si>
  <si>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</si>
  <si>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</si>
  <si>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</si>
  <si>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</si>
  <si>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</si>
  <si>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</si>
  <si>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</si>
  <si>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</si>
  <si>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</si>
  <si>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</si>
  <si>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</si>
  <si>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</si>
  <si>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</si>
  <si>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</si>
  <si>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</si>
  <si>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</si>
  <si>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</si>
  <si>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</si>
  <si>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</si>
  <si>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</si>
  <si>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</si>
  <si>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</si>
  <si>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</si>
  <si>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</si>
  <si>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</si>
  <si>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</si>
  <si>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</si>
  <si>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</si>
  <si>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</si>
  <si>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</si>
  <si>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</si>
  <si>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</si>
  <si>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</si>
  <si>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</si>
  <si>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</si>
  <si>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</si>
  <si>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</si>
  <si>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</si>
  <si>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</si>
  <si>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</si>
  <si>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</si>
  <si>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</si>
  <si>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</si>
  <si>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</si>
  <si>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</si>
  <si>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</si>
  <si>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</si>
  <si>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</si>
  <si>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</si>
  <si>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</si>
  <si>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</si>
  <si>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</si>
  <si>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</si>
  <si>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</si>
  <si>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</si>
  <si>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</si>
  <si>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</si>
  <si>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</si>
  <si>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</si>
  <si>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</si>
  <si>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</si>
  <si>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</si>
  <si>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</si>
  <si>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</si>
  <si>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</si>
  <si>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</si>
  <si>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</si>
  <si>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</si>
  <si>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</si>
  <si>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</si>
  <si>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</si>
  <si>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</si>
  <si>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</si>
  <si>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</si>
  <si>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</si>
  <si>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</si>
  <si>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</si>
  <si>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</si>
  <si>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</si>
  <si>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</si>
  <si>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</si>
  <si>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</si>
  <si>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</si>
  <si>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</si>
  <si>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</si>
  <si>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</si>
  <si>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</si>
  <si>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</si>
  <si>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</si>
  <si>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</si>
  <si>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</si>
  <si>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</si>
  <si>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</si>
  <si>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</si>
  <si>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</si>
  <si>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</si>
  <si>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</si>
  <si>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</si>
  <si>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</si>
  <si>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</si>
  <si>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</si>
  <si>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</si>
  <si>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</si>
  <si>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</si>
  <si>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</si>
  <si>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</si>
  <si>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</si>
  <si>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</si>
  <si>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</si>
  <si>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</si>
  <si>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</si>
  <si>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</si>
  <si>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</si>
  <si>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</si>
  <si>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</si>
  <si>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</si>
  <si>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</si>
  <si>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</si>
  <si>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</si>
  <si>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</si>
  <si>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</si>
  <si>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</si>
  <si>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</si>
  <si>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</si>
  <si>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</si>
  <si>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</si>
  <si>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</si>
  <si>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</si>
  <si>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</si>
  <si>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</si>
  <si>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</si>
  <si>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</si>
  <si>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</si>
  <si>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</si>
  <si>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</si>
  <si>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</si>
  <si>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</si>
  <si>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</si>
  <si>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</si>
  <si>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</si>
  <si>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</si>
  <si>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</si>
  <si>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</si>
  <si>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</si>
  <si>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</si>
  <si>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</si>
  <si>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</si>
  <si>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</si>
  <si>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</si>
  <si>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</si>
  <si>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</si>
  <si>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</si>
  <si>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</si>
  <si>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</si>
  <si>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</si>
  <si>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</si>
  <si>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</si>
  <si>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</si>
  <si>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</si>
  <si>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</si>
  <si>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</si>
  <si>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</si>
  <si>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</si>
  <si>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</si>
  <si>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</si>
  <si>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</si>
  <si>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</si>
  <si>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</si>
  <si>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</si>
  <si>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</si>
  <si>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</si>
  <si>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</si>
  <si>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</si>
  <si>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</si>
  <si>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</si>
  <si>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</si>
  <si>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</si>
  <si>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</si>
  <si>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</si>
  <si>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</si>
  <si>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</si>
  <si>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</si>
  <si>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</si>
  <si>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</si>
  <si>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</si>
  <si>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</si>
  <si>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</si>
  <si>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</si>
  <si>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</si>
  <si>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</si>
  <si>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</si>
  <si>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</si>
  <si>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</si>
  <si>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</si>
  <si>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</si>
  <si>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</si>
  <si>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</si>
  <si>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</si>
  <si>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</si>
  <si>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</si>
  <si>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</si>
  <si>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</si>
  <si>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</si>
  <si>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</si>
  <si>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</si>
  <si>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</si>
  <si>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</si>
  <si>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</si>
  <si>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</si>
  <si>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</si>
  <si>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</si>
  <si>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</si>
  <si>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</si>
  <si>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</si>
  <si>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</si>
  <si>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</si>
  <si>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</si>
  <si>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</si>
  <si>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</si>
  <si>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</si>
  <si>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</si>
  <si>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</si>
  <si>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</si>
  <si>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</si>
  <si>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</si>
  <si>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</si>
  <si>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</si>
  <si>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</si>
  <si>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</si>
  <si>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</si>
  <si>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</si>
  <si>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</si>
  <si>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</si>
  <si>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</si>
  <si>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</si>
  <si>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</si>
  <si>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</si>
  <si>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</si>
  <si>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</si>
  <si>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</si>
  <si>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</si>
  <si>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</si>
  <si>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</si>
  <si>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</si>
  <si>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</si>
  <si>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</si>
  <si>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</si>
  <si>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</si>
  <si>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</si>
  <si>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</si>
  <si>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</si>
  <si>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</si>
  <si>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</si>
  <si>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</si>
  <si>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</si>
  <si>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</si>
  <si>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</si>
  <si>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</si>
  <si>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</si>
  <si>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</si>
  <si>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</si>
  <si>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</si>
  <si>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</si>
  <si>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</si>
  <si>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</si>
  <si>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</si>
  <si>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</si>
  <si>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</si>
  <si>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</si>
  <si>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</si>
  <si>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</si>
  <si>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</si>
  <si>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</si>
  <si>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</si>
  <si>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</si>
  <si>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</si>
  <si>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</si>
  <si>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</si>
  <si>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</si>
  <si>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</si>
  <si>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</si>
  <si>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</si>
  <si>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</si>
  <si>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</si>
  <si>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</si>
  <si>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</si>
  <si>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</si>
  <si>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</si>
  <si>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</si>
  <si>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</si>
  <si>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</si>
  <si>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</si>
  <si>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</si>
  <si>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</si>
  <si>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</si>
  <si>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</si>
  <si>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</si>
  <si>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</si>
  <si>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</si>
  <si>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</si>
  <si>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</si>
  <si>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</si>
  <si>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</si>
  <si>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</si>
  <si>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</si>
  <si>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</si>
  <si>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</si>
  <si>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</si>
  <si>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</si>
  <si>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</si>
  <si>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</si>
  <si>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</si>
  <si>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</si>
  <si>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</si>
  <si>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</si>
  <si>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</si>
  <si>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</si>
  <si>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</si>
  <si>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</si>
  <si>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</si>
  <si>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</si>
  <si>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</si>
  <si>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</si>
  <si>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</si>
  <si>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</si>
  <si>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</si>
  <si>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</si>
  <si>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</si>
  <si>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</si>
  <si>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</si>
  <si>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</si>
  <si>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</si>
  <si>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</si>
  <si>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</si>
  <si>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</si>
  <si>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</si>
  <si>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</si>
  <si>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</si>
  <si>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</si>
  <si>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</si>
  <si>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</si>
  <si>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</si>
  <si>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</si>
  <si>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</si>
  <si>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</si>
  <si>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</si>
  <si>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</si>
  <si>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</si>
  <si>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</si>
  <si>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</si>
  <si>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</si>
  <si>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</si>
  <si>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</si>
  <si>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</si>
  <si>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</si>
  <si>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</si>
  <si>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</si>
  <si>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</si>
  <si>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</si>
  <si>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</si>
  <si>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</si>
  <si>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</si>
  <si>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</si>
  <si>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</si>
  <si>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</si>
  <si>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</si>
  <si>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</si>
  <si>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</si>
  <si>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</si>
  <si>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</si>
  <si>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</si>
  <si>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</si>
  <si>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</si>
  <si>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</si>
  <si>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</si>
  <si>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</si>
  <si>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</si>
  <si>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</si>
  <si>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</si>
  <si>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</si>
  <si>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</si>
  <si>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</si>
  <si>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</si>
  <si>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</si>
  <si>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</si>
  <si>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</si>
  <si>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</si>
  <si>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</si>
  <si>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</si>
  <si>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</si>
  <si>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</si>
  <si>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</si>
  <si>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</si>
  <si>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</si>
  <si>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</si>
  <si>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</si>
  <si>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</si>
  <si>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</si>
  <si>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</si>
  <si>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</si>
  <si>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</si>
  <si>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</si>
  <si>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</si>
  <si>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</si>
  <si>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</si>
  <si>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</si>
  <si>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</si>
  <si>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</si>
  <si>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</si>
  <si>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</si>
  <si>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</si>
  <si>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</si>
  <si>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</si>
  <si>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</si>
  <si>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</si>
  <si>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</si>
  <si>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</si>
  <si>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</si>
  <si>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</si>
  <si>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</si>
  <si>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</si>
  <si>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</si>
  <si>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</si>
  <si>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</si>
  <si>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</si>
  <si>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</si>
  <si>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</si>
  <si>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</si>
  <si>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</si>
  <si>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</si>
  <si>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</si>
  <si>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</si>
  <si>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</si>
  <si>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</si>
  <si>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</si>
  <si>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</si>
  <si>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</si>
  <si>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</si>
  <si>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</si>
  <si>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</si>
  <si>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</si>
  <si>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</si>
  <si>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</si>
  <si>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</si>
  <si>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</si>
  <si>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</si>
  <si>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</si>
  <si>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</si>
  <si>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</si>
  <si>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</si>
  <si>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</si>
  <si>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</si>
  <si>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</si>
  <si>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</si>
  <si>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</si>
  <si>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</si>
  <si>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</si>
  <si>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</si>
  <si>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</si>
  <si>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</si>
  <si>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</si>
  <si>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</si>
  <si>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</si>
  <si>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</si>
  <si>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</si>
  <si>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</si>
  <si>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</si>
  <si>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</si>
  <si>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</si>
  <si>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</si>
  <si>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</si>
  <si>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</si>
  <si>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</si>
  <si>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</si>
  <si>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</si>
  <si>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</si>
  <si>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</si>
  <si>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</si>
  <si>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</si>
  <si>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</si>
  <si>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</si>
  <si>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</si>
  <si>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</si>
  <si>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</si>
  <si>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</si>
  <si>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</si>
  <si>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</si>
  <si>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</si>
  <si>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</si>
  <si>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</si>
  <si>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</si>
  <si>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</si>
  <si>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</si>
  <si>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</si>
  <si>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</si>
  <si>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</si>
  <si>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</si>
  <si>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</si>
  <si>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</si>
  <si>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</si>
  <si>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</si>
  <si>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</si>
  <si>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</si>
  <si>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</si>
  <si>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</si>
  <si>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</si>
  <si>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</si>
  <si>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</si>
  <si>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</si>
  <si>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</si>
  <si>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</si>
  <si>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</si>
  <si>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</si>
  <si>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</si>
  <si>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</si>
  <si>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</si>
  <si>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</si>
  <si>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</si>
  <si>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</si>
  <si>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</si>
  <si>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</si>
  <si>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</si>
  <si>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</si>
  <si>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</si>
  <si>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</si>
  <si>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</si>
  <si>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</si>
  <si>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</si>
  <si>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</si>
  <si>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</si>
  <si>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</si>
  <si>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</si>
  <si>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</si>
  <si>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</si>
  <si>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</si>
  <si>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</si>
  <si>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</si>
  <si>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</si>
  <si>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</si>
  <si>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</si>
  <si>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</si>
  <si>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</si>
  <si>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</si>
  <si>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</si>
  <si>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</si>
  <si>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</si>
  <si>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</si>
  <si>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</si>
  <si>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</si>
  <si>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</si>
  <si>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</si>
  <si>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</si>
  <si>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</si>
  <si>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</si>
  <si>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</si>
  <si>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</si>
  <si>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</si>
  <si>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</si>
  <si>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</si>
  <si>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</si>
  <si>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</si>
  <si>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</si>
  <si>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</si>
  <si>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</si>
  <si>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</si>
  <si>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</si>
  <si>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</si>
  <si>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</si>
  <si>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</si>
  <si>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</si>
  <si>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</si>
  <si>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</si>
  <si>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</si>
  <si>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</si>
  <si>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</si>
  <si>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</si>
  <si>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</si>
  <si>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</si>
  <si>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</si>
  <si>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</si>
  <si>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</si>
  <si>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</si>
  <si>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</si>
  <si>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</si>
  <si>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</si>
  <si>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</si>
  <si>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</si>
  <si>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</si>
  <si>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</si>
  <si>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</si>
  <si>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</si>
  <si>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</si>
  <si>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</si>
  <si>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</si>
  <si>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</si>
  <si>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</si>
  <si>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</si>
  <si>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</si>
  <si>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</si>
  <si>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</si>
  <si>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</si>
  <si>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</si>
  <si>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</si>
  <si>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</si>
  <si>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</si>
  <si>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</si>
  <si>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</si>
  <si>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</si>
  <si>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</si>
  <si>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</si>
  <si>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</si>
  <si>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</si>
  <si>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</si>
  <si>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</si>
  <si>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</si>
  <si>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</si>
  <si>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</si>
  <si>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</si>
  <si>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</si>
  <si>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</si>
  <si>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</si>
  <si>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</si>
  <si>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</si>
  <si>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</si>
  <si>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</si>
  <si>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</si>
  <si>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</si>
  <si>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</si>
  <si>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</si>
  <si>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</si>
  <si>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</si>
  <si>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</si>
  <si>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</si>
  <si>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</si>
  <si>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</si>
  <si>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</si>
  <si>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</si>
  <si>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</si>
  <si>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</si>
  <si>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</si>
  <si>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</si>
  <si>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</si>
  <si>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</si>
  <si>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</si>
  <si>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</si>
  <si>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</si>
  <si>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</si>
  <si>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</si>
  <si>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</si>
  <si>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</si>
  <si>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</si>
  <si>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</si>
  <si>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</si>
  <si>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</si>
  <si>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</si>
  <si>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</si>
  <si>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</si>
  <si>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</si>
  <si>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</si>
  <si>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</si>
  <si>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</si>
  <si>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</si>
  <si>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</si>
  <si>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</si>
  <si>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</si>
  <si>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</si>
  <si>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</si>
  <si>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</si>
  <si>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</si>
  <si>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</si>
  <si>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</si>
  <si>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</si>
  <si>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</si>
  <si>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</si>
  <si>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</si>
  <si>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</si>
  <si>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</si>
  <si>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</si>
  <si>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</si>
  <si>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</si>
  <si>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</si>
  <si>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</si>
  <si>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</si>
  <si>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</si>
  <si>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</si>
  <si>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</si>
  <si>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</si>
  <si>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</si>
  <si>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</si>
  <si>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</si>
  <si>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</si>
  <si>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</si>
  <si>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</si>
  <si>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</si>
  <si>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</si>
  <si>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</si>
  <si>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</si>
  <si>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</si>
  <si>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</si>
  <si>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</si>
  <si>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</si>
  <si>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</si>
  <si>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</si>
  <si>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</si>
  <si>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</si>
  <si>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</si>
  <si>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</si>
  <si>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</si>
  <si>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</si>
  <si>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</si>
  <si>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</si>
  <si>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</si>
  <si>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</si>
  <si>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</si>
  <si>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</si>
  <si>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</si>
  <si>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</si>
  <si>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</si>
  <si>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</si>
  <si>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</si>
  <si>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</si>
  <si>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</si>
  <si>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</si>
  <si>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</si>
  <si>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</si>
  <si>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</si>
  <si>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</si>
  <si>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</si>
  <si>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</si>
  <si>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</si>
  <si>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</si>
  <si>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</si>
  <si>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</si>
  <si>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</si>
  <si>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</si>
  <si>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</si>
  <si>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</si>
  <si>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</si>
  <si>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</si>
  <si>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</si>
  <si>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</si>
  <si>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</si>
  <si>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</si>
  <si>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</si>
  <si>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</si>
  <si>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</si>
  <si>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</si>
  <si>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</si>
  <si>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</si>
  <si>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</si>
  <si>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</si>
  <si>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</si>
  <si>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</si>
  <si>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</si>
  <si>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</si>
  <si>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</si>
  <si>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</si>
  <si>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</si>
  <si>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</si>
  <si>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</si>
  <si>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</si>
  <si>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</si>
  <si>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</si>
  <si>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</si>
  <si>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</si>
  <si>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</si>
  <si>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</si>
  <si>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</si>
  <si>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</si>
  <si>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</si>
  <si>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</si>
  <si>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</si>
  <si>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</si>
  <si>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</si>
  <si>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</si>
  <si>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</si>
  <si>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</si>
  <si>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</si>
  <si>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</si>
  <si>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</si>
  <si>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</si>
  <si>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</si>
  <si>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</si>
  <si>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</si>
  <si>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</si>
  <si>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</si>
  <si>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</si>
  <si>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</si>
  <si>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</si>
  <si>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</si>
  <si>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</si>
  <si>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</si>
  <si>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</si>
  <si>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</si>
  <si>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</si>
  <si>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</si>
  <si>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</si>
  <si>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</si>
  <si>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</si>
  <si>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</si>
  <si>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</si>
  <si>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</si>
  <si>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</si>
  <si>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</si>
  <si>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</si>
  <si>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</si>
  <si>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</si>
  <si>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</si>
  <si>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</si>
  <si>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</si>
  <si>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</si>
  <si>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</si>
  <si>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</si>
  <si>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</si>
  <si>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</si>
  <si>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</si>
  <si>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</si>
  <si>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</si>
  <si>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</si>
  <si>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</si>
  <si>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</si>
  <si>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</si>
  <si>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</si>
  <si>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</si>
  <si>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</si>
  <si>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</si>
  <si>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</si>
  <si>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</si>
  <si>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</si>
  <si>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</si>
  <si>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</si>
  <si>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</si>
  <si>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</si>
  <si>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</si>
  <si>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</si>
  <si>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</si>
  <si>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</si>
  <si>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</si>
  <si>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</si>
  <si>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</si>
  <si>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</si>
  <si>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</si>
  <si>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</si>
  <si>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</si>
  <si>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</si>
  <si>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</si>
  <si>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</si>
  <si>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</si>
  <si>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</si>
  <si>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</si>
  <si>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</si>
  <si>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</si>
  <si>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</si>
  <si>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</si>
  <si>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</si>
  <si>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</si>
  <si>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</si>
  <si>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</si>
  <si>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</si>
  <si>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</si>
  <si>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</si>
  <si>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</si>
  <si>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</si>
  <si>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</si>
  <si>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</si>
  <si>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</si>
  <si>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</si>
  <si>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</si>
  <si>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</si>
  <si>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</si>
  <si>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</si>
  <si>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</si>
  <si>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</si>
  <si>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</si>
  <si>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</si>
  <si>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</si>
  <si>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</si>
  <si>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</si>
  <si>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</si>
  <si>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</si>
  <si>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</si>
  <si>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</si>
  <si>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</si>
  <si>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</si>
  <si>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</si>
  <si>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</si>
  <si>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</si>
  <si>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</si>
  <si>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</si>
  <si>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</si>
  <si>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</si>
  <si>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</si>
  <si>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</si>
  <si>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</si>
  <si>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</si>
  <si>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</si>
  <si>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</si>
  <si>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</si>
  <si>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</si>
  <si>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</si>
  <si>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</si>
  <si>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</si>
  <si>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</si>
  <si>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</si>
  <si>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</si>
  <si>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</si>
  <si>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</si>
  <si>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</si>
  <si>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</si>
  <si>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</si>
  <si>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</si>
  <si>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</si>
  <si>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</si>
  <si>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</si>
  <si>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</si>
  <si>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</si>
  <si>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</si>
  <si>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</si>
  <si>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</si>
  <si>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</si>
  <si>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</si>
  <si>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</si>
  <si>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</si>
  <si>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</si>
  <si>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</si>
  <si>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</si>
  <si>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</si>
  <si>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</si>
  <si>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</si>
  <si>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</si>
  <si>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</si>
  <si>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</si>
  <si>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</si>
  <si>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</si>
  <si>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</si>
  <si>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</si>
  <si>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</si>
  <si>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</si>
  <si>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</si>
  <si>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</si>
  <si>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</si>
  <si>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</si>
  <si>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</si>
  <si>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</si>
  <si>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</si>
  <si>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</si>
  <si>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</si>
  <si>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</si>
  <si>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</si>
  <si>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</si>
  <si>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</si>
  <si>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</si>
  <si>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</si>
  <si>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</si>
  <si>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</si>
  <si>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</si>
  <si>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</si>
  <si>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</si>
  <si>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</si>
  <si>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</si>
  <si>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</si>
  <si>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</si>
  <si>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</si>
  <si>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</si>
  <si>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</si>
  <si>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</si>
  <si>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</si>
  <si>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</si>
  <si>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</si>
  <si>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</si>
  <si>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</si>
  <si>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</si>
  <si>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</si>
  <si>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</si>
  <si>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</si>
  <si>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</si>
  <si>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</si>
  <si>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</si>
  <si>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</si>
  <si>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</si>
  <si>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</si>
  <si>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</si>
  <si>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</si>
  <si>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</si>
  <si>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</si>
  <si>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</si>
  <si>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</si>
  <si>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</si>
  <si>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</si>
  <si>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</si>
  <si>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</si>
  <si>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</si>
  <si>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</si>
  <si>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</si>
  <si>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</si>
  <si>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</si>
  <si>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</si>
  <si>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</si>
  <si>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</si>
  <si>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</si>
  <si>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</si>
  <si>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</si>
  <si>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</si>
  <si>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</si>
  <si>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</si>
  <si>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</si>
  <si>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</si>
  <si>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</si>
  <si>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</si>
  <si>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</si>
  <si>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</si>
  <si>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</si>
  <si>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</si>
  <si>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</si>
  <si>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</si>
  <si>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</si>
  <si>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</si>
  <si>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</si>
  <si>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</si>
  <si>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</si>
  <si>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</si>
  <si>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</si>
  <si>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</si>
  <si>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</si>
  <si>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</si>
  <si>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</si>
  <si>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</si>
  <si>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</si>
  <si>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</si>
  <si>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</si>
  <si>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</si>
  <si>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</si>
  <si>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</si>
  <si>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</si>
  <si>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</si>
  <si>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</si>
  <si>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</si>
  <si>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</si>
  <si>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</si>
  <si>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</si>
  <si>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</si>
  <si>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</si>
  <si>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</si>
  <si>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</si>
  <si>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</si>
  <si>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</si>
  <si>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</si>
  <si>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</si>
  <si>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</si>
  <si>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</si>
  <si>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</si>
  <si>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</si>
  <si>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</si>
  <si>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</si>
  <si>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</si>
  <si>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</si>
  <si>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</si>
  <si>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</si>
  <si>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</si>
  <si>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</si>
  <si>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</si>
  <si>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</si>
  <si>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</si>
  <si>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</si>
  <si>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</si>
  <si>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</si>
  <si>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</si>
  <si>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</si>
  <si>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</si>
  <si>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</si>
  <si>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</si>
  <si>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</si>
  <si>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</si>
  <si>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</si>
  <si>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</si>
  <si>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</si>
  <si>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</si>
  <si>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</si>
  <si>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</si>
  <si>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</si>
  <si>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</si>
  <si>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</si>
  <si>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</si>
  <si>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</si>
  <si>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</si>
  <si>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</si>
  <si>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</si>
  <si>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</si>
  <si>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</si>
  <si>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</si>
  <si>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</si>
  <si>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</si>
  <si>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</si>
  <si>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</si>
  <si>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</si>
  <si>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</si>
  <si>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</si>
  <si>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</si>
  <si>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</si>
  <si>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</si>
  <si>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</si>
  <si>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</si>
  <si>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</si>
  <si>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</si>
  <si>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</si>
  <si>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</si>
  <si>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</si>
  <si>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</si>
  <si>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</si>
  <si>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</si>
  <si>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</si>
  <si>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</si>
  <si>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</si>
  <si>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</si>
  <si>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</si>
  <si>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</si>
  <si>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</si>
  <si>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</si>
  <si>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</si>
  <si>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</si>
  <si>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</si>
  <si>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</si>
  <si>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</si>
  <si>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</si>
  <si>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</si>
  <si>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</si>
  <si>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</si>
  <si>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</si>
  <si>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</si>
  <si>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</si>
  <si>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</si>
  <si>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</si>
  <si>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</si>
  <si>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</si>
  <si>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</si>
  <si>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</si>
  <si>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</si>
  <si>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</si>
  <si>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</si>
  <si>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</si>
  <si>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</si>
  <si>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</si>
  <si>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</si>
  <si>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</si>
  <si>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</si>
  <si>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</si>
  <si>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</si>
  <si>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</si>
  <si>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</si>
  <si>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</si>
  <si>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</si>
  <si>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</si>
  <si>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</si>
  <si>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</si>
  <si>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</si>
  <si>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</si>
  <si>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</si>
  <si>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</si>
  <si>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</si>
  <si>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</si>
  <si>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</si>
  <si>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</si>
  <si>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</si>
  <si>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</si>
  <si>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</si>
  <si>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</si>
  <si>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</si>
  <si>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</si>
  <si>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</si>
  <si>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</si>
  <si>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</si>
  <si>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</si>
  <si>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</si>
  <si>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</si>
  <si>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</si>
  <si>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</si>
  <si>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</si>
  <si>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</si>
  <si>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</si>
  <si>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</si>
  <si>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</si>
  <si>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</si>
  <si>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</si>
  <si>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</si>
  <si>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</si>
  <si>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</si>
  <si>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</si>
  <si>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</si>
  <si>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</si>
  <si>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</si>
  <si>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</si>
  <si>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</si>
  <si>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</si>
  <si>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</si>
  <si>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</si>
  <si>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</si>
  <si>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</si>
  <si>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</si>
  <si>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</si>
  <si>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</si>
  <si>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</si>
  <si>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</si>
  <si>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</si>
  <si>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</si>
  <si>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</si>
  <si>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</si>
  <si>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</si>
  <si>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</si>
  <si>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</si>
  <si>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</si>
  <si>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</si>
  <si>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</si>
  <si>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</si>
  <si>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</si>
  <si>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</si>
  <si>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</si>
  <si>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</si>
  <si>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</si>
  <si>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</si>
  <si>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</si>
  <si>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</si>
  <si>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</si>
  <si>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</si>
  <si>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</si>
  <si>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</si>
  <si>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</si>
  <si>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</si>
  <si>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</si>
  <si>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</si>
  <si>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</si>
  <si>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</si>
  <si>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</si>
  <si>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</si>
  <si>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</si>
  <si>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</si>
  <si>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</si>
  <si>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</si>
  <si>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</si>
  <si>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</si>
  <si>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</si>
  <si>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</si>
  <si>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</si>
  <si>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</si>
  <si>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</si>
  <si>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</si>
  <si>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</si>
  <si>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</si>
  <si>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</si>
  <si>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</si>
  <si>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</si>
  <si>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</si>
  <si>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</si>
  <si>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</si>
  <si>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</si>
  <si>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</si>
  <si>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</si>
  <si>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</si>
  <si>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</si>
  <si>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</si>
  <si>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</si>
  <si>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</si>
  <si>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</si>
  <si>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</si>
  <si>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</si>
  <si>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</si>
  <si>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</si>
  <si>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</si>
  <si>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</si>
  <si>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</si>
  <si>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</si>
  <si>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</si>
  <si>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</si>
  <si>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</si>
  <si>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</si>
  <si>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</si>
  <si>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</si>
  <si>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</si>
  <si>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</si>
  <si>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</si>
  <si>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</si>
  <si>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</si>
  <si>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</si>
  <si>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</si>
  <si>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</si>
  <si>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</si>
  <si>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</si>
  <si>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</si>
  <si>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</si>
  <si>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</si>
  <si>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</si>
  <si>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</si>
  <si>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</si>
  <si>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</si>
  <si>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</si>
  <si>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</si>
  <si>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</si>
  <si>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</si>
  <si>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</si>
  <si>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</si>
  <si>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</si>
  <si>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</si>
  <si>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</si>
  <si>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</si>
  <si>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</si>
  <si>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</si>
  <si>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</si>
  <si>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</si>
  <si>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</si>
  <si>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</si>
  <si>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</si>
  <si>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</si>
  <si>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</si>
  <si>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</si>
  <si>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</si>
  <si>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</si>
  <si>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</si>
  <si>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</si>
  <si>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</si>
  <si>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</si>
  <si>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</si>
  <si>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</si>
  <si>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</si>
  <si>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</si>
  <si>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</si>
  <si>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</si>
  <si>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</si>
  <si>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</si>
  <si>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</si>
  <si>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</si>
  <si>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</si>
  <si>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</si>
  <si>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</si>
  <si>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</si>
  <si>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</si>
  <si>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</si>
  <si>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</si>
  <si>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</si>
  <si>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</si>
  <si>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</si>
  <si>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</si>
  <si>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</si>
  <si>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</si>
  <si>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</si>
  <si>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</si>
  <si>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</si>
  <si>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</si>
  <si>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</si>
  <si>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</si>
  <si>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</si>
  <si>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</si>
  <si>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</si>
  <si>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</si>
  <si>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</si>
  <si>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</si>
  <si>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</si>
  <si>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</si>
  <si>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</si>
  <si>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</si>
  <si>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</si>
  <si>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</si>
  <si>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</si>
  <si>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</si>
  <si>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</si>
  <si>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</si>
  <si>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</si>
  <si>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</si>
  <si>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</si>
  <si>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</si>
  <si>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</si>
  <si>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</si>
  <si>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</si>
  <si>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</si>
  <si>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</si>
  <si>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</si>
  <si>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</si>
  <si>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</si>
  <si>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</si>
  <si>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</si>
  <si>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</si>
  <si>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</si>
  <si>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</si>
  <si>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</si>
  <si>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</si>
  <si>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</si>
  <si>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</si>
  <si>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</si>
  <si>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</si>
  <si>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</si>
  <si>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</si>
  <si>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</si>
  <si>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</si>
  <si>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</si>
  <si>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</si>
  <si>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</si>
  <si>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</si>
  <si>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</si>
  <si>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</si>
  <si>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</si>
  <si>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</si>
  <si>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</si>
  <si>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</si>
  <si>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</si>
  <si>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</si>
  <si>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</si>
  <si>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</si>
  <si>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</si>
  <si>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</si>
  <si>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</si>
  <si>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</si>
  <si>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</si>
  <si>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</si>
  <si>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</si>
  <si>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</si>
  <si>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</si>
  <si>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</si>
  <si>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</si>
  <si>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</si>
  <si>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</si>
  <si>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</si>
  <si>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</si>
  <si>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</si>
  <si>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</si>
  <si>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</si>
  <si>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</si>
  <si>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</si>
  <si>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</si>
  <si>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</si>
  <si>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</si>
  <si>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</si>
  <si>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</si>
  <si>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</si>
  <si>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</si>
  <si>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</si>
  <si>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</si>
  <si>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</si>
  <si>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</si>
  <si>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</si>
  <si>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</si>
  <si>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</si>
  <si>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</si>
  <si>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</si>
  <si>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</si>
  <si>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</si>
  <si>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</si>
  <si>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</si>
  <si>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</si>
  <si>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</si>
  <si>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</si>
  <si>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</si>
  <si>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</si>
  <si>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</si>
  <si>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</si>
  <si>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</si>
  <si>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</si>
  <si>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</si>
  <si>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</si>
  <si>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</si>
  <si>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</si>
  <si>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</si>
  <si>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</si>
  <si>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</si>
  <si>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</si>
  <si>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</si>
  <si>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</si>
  <si>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</si>
  <si>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</si>
  <si>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</si>
  <si>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</si>
  <si>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</si>
  <si>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</si>
  <si>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</si>
  <si>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</si>
  <si>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</si>
  <si>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</si>
  <si>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</si>
  <si>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</si>
  <si>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</si>
  <si>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</si>
  <si>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</si>
  <si>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</si>
  <si>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</si>
  <si>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</si>
  <si>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</si>
  <si>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</si>
  <si>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</si>
  <si>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</si>
  <si>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</si>
  <si>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</si>
  <si>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</si>
  <si>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</si>
  <si>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</si>
  <si>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</si>
  <si>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</si>
  <si>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</si>
  <si>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</si>
  <si>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</si>
  <si>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</si>
  <si>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</si>
  <si>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</si>
  <si>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</si>
  <si>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</si>
  <si>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</si>
  <si>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</si>
  <si>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</si>
  <si>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</si>
  <si>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</si>
  <si>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</si>
  <si>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</si>
  <si>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</si>
  <si>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</si>
  <si>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</si>
  <si>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</si>
  <si>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</si>
  <si>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</si>
  <si>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</si>
  <si>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</si>
  <si>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</si>
  <si>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</si>
  <si>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</si>
  <si>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</si>
  <si>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</si>
  <si>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</si>
  <si>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</si>
  <si>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</si>
  <si>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</si>
  <si>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</si>
  <si>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</si>
  <si>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</si>
  <si>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</si>
  <si>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</si>
  <si>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</si>
  <si>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</si>
  <si>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</si>
  <si>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</si>
  <si>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</si>
  <si>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</si>
  <si>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</si>
  <si>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</si>
  <si>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</si>
  <si>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</si>
  <si>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</si>
  <si>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</si>
  <si>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</si>
  <si>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</si>
  <si>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</si>
  <si>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</si>
  <si>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</si>
  <si>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</si>
  <si>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</si>
  <si>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</si>
  <si>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</si>
  <si>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</si>
  <si>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</si>
  <si>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</si>
  <si>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</si>
  <si>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</si>
  <si>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</si>
  <si>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</si>
  <si>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</si>
  <si>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</si>
  <si>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</si>
  <si>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</si>
  <si>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</si>
  <si>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</si>
  <si>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</si>
  <si>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</si>
  <si>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</si>
  <si>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</si>
  <si>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</si>
  <si>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</si>
  <si>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</si>
  <si>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</si>
  <si>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</si>
  <si>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</si>
  <si>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</si>
  <si>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</si>
  <si>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</si>
  <si>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</si>
  <si>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</si>
  <si>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</si>
  <si>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</si>
  <si>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</si>
  <si>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</si>
  <si>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</si>
  <si>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</si>
  <si>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</si>
  <si>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</si>
  <si>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</si>
  <si>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</si>
  <si>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</si>
  <si>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</si>
  <si>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</si>
  <si>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</si>
  <si>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</si>
  <si>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</si>
  <si>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</si>
  <si>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</si>
  <si>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</si>
  <si>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</si>
  <si>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</si>
  <si>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</si>
  <si>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</si>
  <si>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</si>
  <si>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</si>
  <si>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</si>
  <si>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</si>
  <si>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</si>
  <si>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</si>
  <si>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</si>
  <si>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</si>
  <si>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</si>
  <si>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</si>
  <si>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</si>
  <si>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</si>
  <si>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</si>
  <si>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</si>
  <si>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</si>
  <si>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</si>
  <si>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</si>
  <si>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</si>
  <si>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</si>
  <si>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</si>
  <si>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</si>
  <si>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</si>
  <si>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</si>
  <si>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</si>
  <si>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</si>
  <si>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</si>
  <si>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</si>
  <si>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</si>
  <si>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</si>
  <si>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</si>
  <si>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</si>
  <si>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</si>
  <si>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</si>
  <si>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</si>
  <si>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</si>
  <si>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</si>
  <si>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</si>
  <si>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</si>
  <si>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</si>
  <si>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</si>
  <si>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</si>
  <si>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</si>
  <si>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</si>
  <si>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</si>
  <si>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</si>
  <si>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</si>
  <si>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</si>
  <si>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</si>
  <si>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</si>
  <si>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</si>
  <si>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</si>
  <si>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</si>
  <si>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</si>
  <si>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</si>
  <si>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</si>
  <si>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</si>
  <si>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</si>
  <si>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</si>
  <si>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</si>
  <si>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</si>
  <si>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</si>
  <si>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</si>
  <si>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</si>
  <si>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</si>
  <si>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</si>
  <si>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</si>
  <si>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</si>
  <si>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</si>
  <si>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</si>
  <si>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</si>
  <si>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</si>
  <si>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</si>
  <si>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</si>
  <si>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</si>
  <si>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</si>
  <si>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</si>
  <si>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</si>
  <si>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</si>
  <si>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</si>
  <si>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</si>
  <si>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</si>
  <si>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</si>
  <si>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</si>
  <si>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</si>
  <si>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</si>
  <si>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</si>
  <si>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</si>
  <si>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</si>
  <si>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</si>
  <si>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</si>
  <si>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</si>
  <si>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</si>
  <si>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</si>
  <si>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</si>
  <si>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</si>
  <si>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</si>
  <si>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</si>
  <si>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</si>
  <si>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</si>
  <si>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</si>
  <si>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</si>
  <si>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</si>
  <si>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</si>
  <si>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</si>
  <si>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</si>
  <si>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</si>
  <si>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</si>
  <si>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</si>
  <si>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</si>
  <si>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</si>
  <si>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</si>
  <si>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</si>
  <si>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</si>
  <si>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</si>
  <si>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</si>
  <si>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</si>
  <si>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</si>
  <si>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</si>
  <si>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</si>
  <si>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</si>
  <si>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</si>
  <si>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</si>
  <si>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</si>
  <si>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</si>
  <si>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</si>
  <si>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</si>
  <si>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</si>
  <si>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</si>
  <si>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</si>
  <si>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</si>
  <si>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</si>
  <si>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</si>
  <si>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</si>
  <si>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</si>
  <si>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</si>
  <si>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</si>
  <si>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</si>
  <si>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</si>
  <si>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</si>
  <si>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</si>
  <si>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</si>
  <si>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</si>
  <si>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</si>
  <si>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</si>
  <si>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</si>
  <si>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</si>
  <si>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</si>
  <si>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</si>
  <si>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</si>
  <si>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</si>
  <si>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</si>
  <si>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</si>
  <si>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</si>
  <si>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</si>
  <si>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</si>
  <si>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</si>
  <si>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</si>
  <si>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</si>
  <si>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</si>
  <si>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</si>
  <si>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</si>
  <si>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</si>
  <si>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</si>
  <si>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</si>
  <si>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</si>
  <si>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</si>
  <si>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</si>
  <si>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</si>
  <si>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</si>
  <si>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</si>
  <si>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</si>
  <si>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</si>
  <si>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</si>
  <si>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</si>
  <si>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</si>
  <si>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</si>
  <si>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</si>
  <si>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</si>
  <si>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</si>
  <si>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</si>
  <si>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</si>
  <si>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</si>
  <si>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</si>
  <si>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</si>
  <si>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</si>
  <si>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</si>
  <si>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</si>
  <si>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</si>
  <si>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</si>
  <si>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</si>
  <si>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</si>
  <si>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</si>
  <si>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</si>
  <si>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</si>
  <si>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</si>
  <si>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</si>
  <si>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</si>
  <si>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</si>
  <si>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</si>
  <si>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</si>
  <si>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</si>
  <si>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</si>
  <si>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</si>
  <si>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</si>
  <si>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</si>
  <si>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</si>
  <si>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</si>
  <si>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</si>
  <si>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</si>
  <si>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</si>
  <si>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</si>
  <si>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</si>
  <si>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</si>
  <si>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</si>
  <si>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</si>
  <si>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</si>
  <si>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</si>
  <si>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</si>
  <si>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</si>
  <si>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</si>
  <si>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</si>
  <si>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</si>
  <si>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</si>
  <si>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</si>
  <si>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</si>
  <si>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</si>
  <si>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</si>
  <si>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</si>
  <si>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</si>
  <si>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</si>
  <si>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</si>
  <si>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</si>
  <si>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</si>
  <si>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</si>
  <si>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</si>
  <si>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</si>
  <si>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</si>
  <si>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</si>
  <si>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</si>
  <si>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</si>
  <si>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</si>
  <si>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</si>
  <si>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</si>
  <si>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</si>
  <si>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</si>
  <si>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</si>
  <si>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</si>
  <si>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</si>
  <si>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</si>
  <si>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</si>
  <si>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</si>
  <si>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</si>
  <si>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</si>
  <si>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</si>
  <si>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</si>
  <si>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</si>
  <si>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</si>
  <si>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</si>
  <si>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</si>
  <si>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</si>
  <si>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</si>
  <si>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</si>
  <si>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</si>
  <si>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</si>
  <si>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</si>
  <si>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</si>
  <si>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</si>
  <si>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</si>
  <si>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</si>
  <si>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</si>
  <si>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</si>
  <si>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</si>
  <si>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</si>
  <si>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</si>
  <si>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</si>
  <si>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</si>
  <si>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</si>
  <si>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</si>
  <si>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</si>
  <si>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</si>
  <si>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</si>
  <si>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</si>
  <si>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</si>
  <si>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</si>
  <si>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</si>
  <si>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</si>
  <si>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</si>
  <si>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</si>
  <si>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</si>
  <si>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</si>
  <si>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</si>
  <si>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</si>
  <si>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</si>
  <si>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</si>
  <si>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</si>
  <si>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</si>
  <si>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</si>
  <si>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</si>
  <si>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</si>
  <si>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</si>
  <si>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</si>
  <si>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</si>
  <si>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</si>
  <si>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</si>
  <si>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</si>
  <si>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</si>
  <si>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</si>
  <si>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</si>
  <si>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</si>
  <si>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</si>
  <si>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</si>
  <si>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</si>
  <si>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</si>
  <si>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</si>
  <si>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</si>
  <si>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</si>
  <si>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</si>
  <si>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</si>
  <si>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</si>
  <si>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</si>
  <si>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</si>
  <si>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</si>
  <si>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</si>
  <si>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</si>
  <si>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</si>
  <si>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</si>
  <si>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</si>
  <si>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</si>
  <si>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</si>
  <si>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</si>
  <si>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</si>
  <si>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</si>
  <si>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</si>
  <si>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</si>
  <si>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</si>
  <si>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</si>
  <si>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</si>
  <si>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</si>
  <si>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</si>
  <si>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</si>
  <si>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</si>
  <si>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</si>
  <si>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</si>
  <si>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</si>
  <si>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</si>
  <si>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</si>
  <si>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</si>
  <si>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</si>
  <si>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</si>
  <si>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</si>
  <si>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</si>
  <si>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</si>
  <si>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</si>
  <si>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</si>
  <si>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</si>
  <si>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</si>
  <si>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</si>
  <si>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</si>
  <si>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</si>
  <si>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</si>
  <si>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</si>
  <si>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</si>
  <si>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</si>
  <si>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</si>
  <si>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</si>
  <si>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</si>
  <si>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</si>
  <si>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</si>
  <si>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</si>
  <si>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</si>
  <si>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</si>
  <si>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</si>
  <si>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</si>
  <si>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</si>
  <si>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</si>
  <si>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</si>
  <si>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</si>
  <si>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</si>
  <si>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</si>
  <si>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</si>
  <si>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</si>
  <si>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</si>
  <si>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</si>
  <si>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</si>
  <si>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</si>
  <si>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</si>
  <si>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</si>
  <si>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</si>
  <si>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</si>
  <si>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</si>
  <si>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</si>
  <si>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</si>
  <si>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</si>
  <si>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</si>
  <si>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</si>
  <si>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</si>
  <si>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</si>
  <si>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</si>
  <si>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</si>
  <si>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</si>
  <si>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</si>
  <si>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</si>
  <si>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</si>
  <si>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</si>
  <si>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</si>
  <si>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</si>
  <si>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</si>
  <si>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</si>
  <si>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</si>
  <si>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</si>
  <si>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</si>
  <si>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</si>
  <si>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</si>
  <si>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</si>
  <si>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</si>
  <si>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</si>
  <si>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</si>
  <si>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</si>
  <si>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</si>
  <si>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</si>
  <si>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</si>
  <si>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</si>
  <si>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</si>
  <si>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</si>
  <si>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</si>
  <si>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</si>
  <si>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</si>
  <si>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</si>
  <si>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</si>
  <si>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</si>
  <si>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</si>
  <si>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</si>
  <si>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</si>
  <si>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</si>
  <si>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</si>
  <si>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</si>
  <si>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</si>
  <si>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</si>
  <si>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</si>
  <si>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</si>
  <si>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</si>
  <si>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</si>
  <si>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</si>
  <si>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</si>
  <si>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</si>
  <si>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</si>
  <si>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</si>
  <si>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</si>
  <si>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</si>
  <si>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</si>
  <si>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</si>
  <si>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</si>
  <si>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</si>
  <si>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</si>
  <si>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</si>
  <si>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</si>
  <si>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</si>
  <si>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</si>
  <si>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</si>
  <si>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</si>
  <si>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</si>
  <si>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</si>
  <si>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</si>
  <si>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</si>
  <si>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</si>
  <si>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</si>
  <si>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</si>
  <si>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</si>
  <si>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</si>
  <si>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</si>
  <si>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</si>
  <si>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</si>
  <si>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</si>
  <si>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</si>
  <si>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</si>
  <si>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</si>
  <si>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</si>
  <si>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</si>
  <si>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</si>
  <si>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</si>
  <si>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</si>
  <si>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</si>
  <si>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</si>
  <si>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</si>
  <si>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</si>
  <si>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</si>
  <si>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</si>
  <si>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</si>
  <si>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</si>
  <si>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</si>
  <si>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</si>
  <si>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</si>
  <si>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</si>
  <si>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</si>
  <si>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</si>
  <si>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</si>
  <si>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</si>
  <si>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</si>
  <si>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</si>
  <si>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</si>
  <si>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</si>
  <si>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</si>
  <si>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</si>
  <si>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</si>
  <si>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</si>
  <si>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</si>
  <si>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</si>
  <si>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</si>
  <si>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</si>
  <si>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</si>
  <si>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</si>
  <si>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</si>
  <si>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</si>
  <si>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</si>
  <si>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</si>
  <si>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</si>
  <si>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</si>
  <si>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</si>
  <si>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</si>
  <si>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</si>
  <si>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</si>
  <si>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</si>
  <si>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</si>
  <si>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</si>
  <si>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</si>
  <si>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</si>
  <si>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</si>
  <si>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</si>
  <si>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</si>
  <si>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</si>
  <si>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</si>
  <si>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</si>
  <si>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</si>
  <si>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</si>
  <si>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</si>
  <si>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</si>
  <si>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</si>
  <si>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</si>
  <si>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</si>
  <si>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</si>
  <si>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</si>
  <si>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</si>
  <si>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</si>
  <si>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</si>
  <si>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</si>
  <si>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</si>
  <si>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</si>
  <si>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</si>
  <si>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</si>
  <si>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</si>
  <si>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</si>
  <si>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</si>
  <si>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</si>
  <si>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</si>
  <si>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</si>
  <si>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</si>
  <si>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</si>
  <si>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</si>
  <si>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</si>
  <si>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</si>
  <si>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</si>
  <si>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</si>
  <si>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</si>
  <si>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</si>
  <si>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</si>
  <si>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</si>
  <si>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</si>
  <si>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</si>
  <si>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</si>
  <si>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</si>
  <si>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</si>
  <si>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</si>
  <si>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</si>
  <si>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</si>
  <si>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</si>
  <si>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</si>
  <si>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</si>
  <si>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</si>
  <si>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</si>
  <si>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</si>
  <si>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</si>
  <si>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</si>
  <si>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</si>
  <si>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</si>
  <si>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</si>
  <si>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</si>
  <si>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</si>
  <si>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</si>
  <si>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</si>
  <si>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</si>
  <si>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</si>
  <si>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</si>
  <si>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</si>
  <si>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</si>
  <si>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</si>
  <si>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</si>
  <si>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</si>
  <si>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</si>
  <si>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</si>
  <si>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</si>
  <si>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</si>
  <si>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</si>
  <si>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</si>
  <si>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</si>
  <si>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</si>
  <si>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</si>
  <si>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</si>
  <si>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</si>
  <si>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</si>
  <si>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</si>
  <si>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</si>
  <si>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</si>
  <si>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</si>
  <si>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</si>
  <si>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</si>
  <si>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</si>
  <si>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</si>
  <si>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</si>
  <si>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</si>
  <si>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</si>
  <si>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</si>
  <si>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</si>
  <si>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</si>
  <si>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</si>
  <si>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</si>
  <si>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</si>
  <si>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</si>
  <si>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</si>
  <si>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</si>
  <si>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</si>
  <si>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</si>
  <si>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</si>
  <si>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</si>
  <si>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</si>
  <si>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</si>
  <si>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</si>
  <si>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</si>
  <si>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</si>
  <si>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</si>
  <si>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</si>
  <si>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</si>
  <si>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</si>
  <si>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</si>
  <si>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</si>
  <si>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</si>
  <si>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</si>
  <si>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</si>
  <si>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</si>
  <si>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</si>
  <si>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</si>
  <si>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</si>
  <si>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</si>
  <si>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</si>
  <si>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</si>
  <si>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</si>
  <si>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</si>
  <si>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</si>
  <si>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</si>
  <si>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</si>
  <si>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</si>
  <si>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</si>
  <si>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</si>
  <si>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</si>
  <si>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</si>
  <si>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</si>
  <si>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</si>
  <si>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</si>
  <si>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</si>
  <si>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</si>
  <si>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</si>
  <si>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</si>
  <si>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</si>
  <si>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</si>
  <si>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</si>
  <si>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</si>
  <si>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</si>
  <si>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</si>
  <si>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</si>
  <si>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</si>
  <si>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</si>
  <si>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</si>
  <si>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</si>
  <si>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</si>
  <si>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</si>
  <si>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</si>
  <si>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</si>
  <si>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</si>
  <si>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</si>
  <si>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</si>
  <si>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</si>
  <si>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</si>
  <si>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</si>
  <si>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</si>
  <si>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</si>
  <si>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</si>
  <si>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</si>
  <si>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</si>
  <si>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</si>
  <si>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</si>
  <si>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</si>
  <si>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</si>
  <si>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</si>
  <si>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</si>
  <si>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</si>
  <si>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</si>
  <si>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</si>
  <si>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</si>
  <si>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</si>
  <si>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</si>
  <si>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</si>
  <si>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</si>
  <si>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</si>
  <si>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</si>
  <si>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</si>
  <si>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</si>
  <si>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</si>
  <si>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</si>
  <si>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</si>
  <si>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</si>
  <si>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</si>
  <si>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</si>
  <si>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</si>
  <si>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</si>
  <si>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</si>
  <si>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</si>
  <si>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</si>
  <si>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</si>
  <si>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</si>
  <si>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</si>
  <si>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</si>
  <si>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</si>
  <si>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</si>
  <si>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</si>
  <si>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</si>
  <si>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</si>
  <si>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</si>
  <si>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</si>
  <si>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</si>
  <si>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</si>
  <si>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</si>
  <si>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</si>
  <si>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</si>
  <si>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</si>
  <si>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</si>
  <si>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</si>
  <si>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</si>
  <si>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</si>
  <si>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</si>
  <si>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</si>
  <si>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</si>
  <si>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</si>
  <si>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</si>
  <si>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</si>
  <si>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</si>
  <si>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</si>
  <si>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</si>
  <si>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</si>
  <si>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</si>
  <si>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</si>
  <si>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</si>
  <si>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</si>
  <si>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</si>
  <si>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</si>
  <si>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</si>
  <si>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</si>
  <si>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</si>
  <si>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</si>
  <si>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</si>
  <si>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</si>
  <si>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</si>
  <si>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</si>
  <si>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</si>
  <si>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</si>
  <si>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</si>
  <si>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</si>
  <si>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</si>
  <si>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</si>
  <si>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</si>
  <si>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</si>
  <si>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</si>
  <si>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</si>
  <si>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</si>
  <si>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</si>
  <si>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</si>
  <si>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</si>
  <si>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</si>
  <si>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</si>
  <si>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</si>
  <si>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</si>
  <si>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</si>
  <si>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</si>
  <si>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</si>
  <si>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</si>
  <si>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</si>
  <si>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</si>
  <si>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</si>
  <si>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</si>
  <si>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</si>
  <si>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</si>
  <si>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</si>
  <si>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</si>
  <si>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</si>
  <si>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</si>
  <si>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</si>
  <si>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</si>
  <si>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</si>
  <si>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</si>
  <si>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</si>
  <si>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</si>
  <si>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</si>
  <si>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</si>
  <si>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</si>
  <si>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</si>
  <si>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</si>
  <si>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</si>
  <si>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</si>
  <si>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</si>
  <si>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</si>
  <si>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</si>
  <si>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</si>
  <si>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</si>
  <si>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</si>
  <si>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</si>
  <si>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</si>
  <si>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</si>
  <si>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</si>
  <si>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</si>
  <si>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</si>
  <si>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</si>
  <si>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</si>
  <si>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</si>
  <si>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</si>
  <si>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</si>
  <si>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</si>
  <si>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</si>
  <si>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</si>
  <si>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</si>
  <si>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</si>
  <si>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</si>
  <si>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</si>
  <si>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</si>
  <si>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</si>
  <si>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</si>
  <si>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</si>
  <si>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</si>
  <si>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</si>
  <si>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</si>
  <si>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</si>
  <si>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</si>
  <si>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</si>
  <si>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</si>
  <si>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</si>
  <si>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</si>
  <si>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</si>
  <si>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</si>
  <si>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</si>
  <si>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</si>
  <si>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</si>
  <si>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</si>
  <si>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</si>
  <si>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</si>
  <si>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</si>
  <si>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</si>
  <si>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</si>
  <si>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</si>
  <si>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</si>
  <si>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</si>
  <si>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</si>
  <si>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</si>
  <si>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</si>
  <si>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</si>
  <si>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</si>
  <si>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</si>
  <si>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</si>
  <si>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</si>
  <si>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</si>
  <si>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</si>
  <si>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</si>
  <si>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</si>
  <si>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</si>
  <si>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</si>
  <si>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</si>
  <si>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</si>
  <si>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</si>
  <si>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</si>
  <si>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</si>
  <si>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</si>
  <si>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</si>
  <si>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</si>
  <si>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</si>
  <si>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</si>
  <si>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</si>
  <si>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</si>
  <si>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</si>
  <si>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</si>
  <si>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</si>
  <si>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</si>
  <si>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</si>
  <si>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</si>
  <si>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</si>
  <si>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</si>
  <si>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</si>
  <si>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</si>
  <si>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</si>
  <si>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</si>
  <si>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</si>
  <si>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</si>
  <si>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</si>
  <si>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</si>
  <si>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</si>
  <si>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</si>
  <si>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</si>
  <si>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</si>
  <si>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</si>
  <si>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</si>
  <si>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</si>
  <si>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</si>
  <si>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</si>
  <si>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</si>
  <si>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</si>
  <si>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</si>
  <si>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</si>
  <si>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</si>
  <si>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</si>
  <si>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</si>
  <si>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</si>
  <si>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</si>
  <si>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</si>
  <si>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</si>
  <si>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</si>
  <si>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</si>
  <si>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</si>
  <si>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</si>
  <si>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</si>
  <si>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</si>
  <si>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</si>
  <si>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</si>
  <si>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</si>
  <si>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</si>
  <si>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</si>
  <si>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</si>
  <si>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</si>
  <si>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</si>
  <si>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</si>
  <si>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</si>
  <si>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</si>
  <si>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</si>
  <si>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</si>
  <si>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</si>
  <si>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</si>
  <si>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</si>
  <si>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</si>
  <si>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</si>
  <si>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</si>
  <si>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</si>
  <si>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</si>
  <si>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</si>
  <si>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</si>
  <si>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</si>
  <si>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</si>
  <si>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</si>
  <si>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</si>
  <si>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</si>
  <si>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</si>
  <si>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</si>
  <si>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</si>
  <si>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</si>
  <si>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</si>
  <si>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</si>
  <si>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</si>
  <si>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</si>
  <si>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</si>
  <si>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</si>
  <si>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</si>
  <si>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</si>
  <si>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</si>
  <si>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</si>
  <si>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</si>
  <si>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</si>
  <si>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</si>
  <si>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</si>
  <si>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</si>
  <si>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</si>
  <si>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</si>
  <si>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</si>
  <si>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</si>
  <si>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</si>
  <si>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</si>
  <si>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</si>
  <si>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</si>
  <si>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</si>
  <si>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</si>
  <si>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</si>
  <si>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</si>
  <si>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</si>
  <si>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</si>
  <si>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</si>
  <si>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</si>
  <si>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</si>
  <si>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</si>
  <si>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</si>
  <si>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</si>
  <si>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</si>
  <si>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</si>
  <si>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</si>
  <si>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</si>
  <si>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</si>
  <si>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</si>
  <si>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</si>
  <si>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</si>
  <si>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</si>
  <si>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</si>
  <si>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</si>
  <si>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</si>
  <si>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</si>
  <si>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</si>
  <si>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</si>
  <si>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</si>
  <si>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</si>
  <si>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</si>
  <si>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</si>
  <si>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</si>
  <si>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</si>
  <si>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</si>
  <si>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</si>
  <si>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</si>
  <si>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</si>
  <si>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</si>
  <si>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</si>
  <si>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</si>
  <si>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</si>
  <si>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</si>
  <si>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</si>
  <si>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</si>
  <si>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</si>
  <si>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</si>
  <si>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</si>
  <si>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</si>
  <si>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</si>
  <si>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</si>
  <si>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</si>
  <si>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</si>
  <si>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</si>
  <si>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</si>
  <si>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</si>
  <si>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</si>
  <si>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</si>
  <si>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</si>
  <si>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</si>
  <si>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</si>
  <si>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</si>
  <si>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</si>
  <si>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</si>
  <si>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</si>
  <si>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</si>
  <si>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</si>
  <si>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</si>
  <si>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</si>
  <si>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</si>
  <si>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</si>
  <si>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</si>
  <si>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</si>
  <si>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</si>
  <si>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</si>
  <si>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</si>
  <si>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</si>
  <si>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</si>
  <si>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</si>
  <si>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</si>
  <si>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</si>
  <si>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</si>
  <si>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</si>
  <si>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</si>
  <si>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</si>
  <si>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</si>
  <si>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</si>
  <si>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</si>
  <si>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</si>
  <si>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</si>
  <si>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</si>
  <si>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</si>
  <si>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</si>
  <si>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</si>
  <si>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</si>
  <si>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</si>
  <si>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</si>
  <si>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</si>
  <si>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</si>
  <si>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</si>
  <si>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</si>
  <si>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</si>
  <si>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</si>
  <si>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</si>
  <si>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</si>
  <si>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</si>
  <si>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</si>
  <si>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</si>
  <si>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</si>
  <si>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</si>
  <si>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</si>
  <si>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</si>
  <si>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</si>
  <si>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</si>
  <si>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</si>
  <si>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</si>
  <si>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</si>
  <si>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</si>
  <si>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</si>
  <si>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</si>
  <si>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</si>
  <si>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</si>
  <si>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</si>
  <si>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</si>
  <si>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</si>
  <si>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</si>
  <si>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</si>
  <si>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</si>
  <si>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</si>
  <si>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</si>
  <si>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</si>
  <si>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</si>
  <si>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</si>
  <si>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</si>
  <si>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</si>
  <si>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</si>
  <si>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</si>
  <si>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</si>
  <si>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</si>
  <si>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</si>
  <si>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</si>
  <si>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</si>
  <si>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</si>
  <si>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</si>
  <si>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</si>
  <si>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</si>
  <si>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</si>
  <si>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</si>
  <si>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</si>
  <si>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</si>
  <si>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</si>
  <si>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</si>
  <si>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</si>
  <si>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</si>
  <si>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</si>
  <si>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</si>
  <si>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</si>
  <si>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</si>
  <si>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</si>
  <si>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</si>
  <si>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</si>
  <si>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</si>
  <si>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</si>
  <si>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</si>
  <si>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</si>
  <si>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</si>
  <si>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</si>
  <si>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</si>
  <si>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</si>
  <si>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</si>
  <si>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</si>
  <si>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</si>
  <si>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</si>
  <si>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</si>
  <si>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</si>
  <si>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</si>
  <si>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</si>
  <si>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</si>
  <si>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</si>
  <si>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</si>
  <si>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</si>
  <si>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</si>
  <si>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</si>
  <si>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</si>
  <si>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</si>
  <si>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</si>
  <si>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</si>
  <si>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</si>
  <si>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</si>
  <si>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</si>
  <si>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</si>
  <si>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</si>
  <si>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</si>
  <si>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</si>
  <si>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</si>
  <si>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</si>
  <si>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</si>
  <si>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</si>
  <si>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</si>
  <si>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</si>
  <si>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</si>
  <si>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</si>
  <si>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</si>
  <si>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</si>
  <si>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</si>
  <si>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</si>
  <si>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</si>
  <si>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</si>
  <si>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</si>
  <si>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</si>
  <si>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</si>
  <si>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</si>
  <si>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</si>
  <si>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</si>
  <si>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</si>
  <si>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</si>
  <si>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</si>
  <si>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</si>
  <si>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</si>
  <si>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</si>
  <si>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</si>
  <si>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</si>
  <si>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</si>
  <si>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</si>
  <si>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</si>
  <si>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</si>
  <si>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</si>
  <si>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</si>
  <si>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</si>
  <si>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</si>
  <si>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</si>
  <si>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</si>
  <si>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</si>
  <si>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</si>
  <si>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</si>
  <si>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</si>
  <si>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</si>
  <si>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</si>
  <si>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</si>
  <si>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</si>
  <si>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</si>
  <si>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</si>
  <si>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</si>
  <si>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</si>
  <si>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</si>
  <si>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</si>
  <si>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</si>
  <si>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</si>
  <si>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</si>
  <si>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</si>
  <si>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</si>
  <si>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</si>
  <si>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</si>
  <si>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</si>
  <si>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</si>
  <si>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</si>
  <si>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</si>
  <si>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</si>
  <si>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</si>
  <si>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</si>
  <si>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</si>
  <si>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</si>
  <si>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</si>
  <si>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</si>
  <si>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</si>
  <si>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</si>
  <si>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</si>
  <si>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</si>
  <si>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</si>
  <si>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</si>
  <si>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</si>
  <si>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</si>
  <si>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</si>
  <si>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</si>
  <si>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</si>
  <si>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</si>
  <si>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</si>
  <si>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</si>
  <si>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</si>
  <si>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</si>
  <si>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</si>
  <si>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</si>
  <si>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</si>
  <si>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</si>
  <si>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</si>
  <si>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</si>
  <si>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</si>
  <si>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</si>
  <si>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</si>
  <si>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</si>
  <si>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</si>
  <si>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</si>
  <si>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</si>
  <si>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</si>
  <si>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</si>
  <si>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</si>
  <si>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</si>
  <si>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</si>
  <si>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</si>
  <si>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</si>
  <si>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</si>
  <si>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</si>
  <si>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</si>
  <si>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</si>
  <si>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</si>
  <si>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</si>
  <si>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</si>
  <si>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</si>
  <si>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</si>
  <si>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</si>
  <si>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</si>
  <si>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</si>
  <si>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</si>
  <si>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</si>
  <si>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</si>
  <si>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</si>
  <si>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</si>
  <si>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</si>
  <si>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</si>
  <si>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</si>
  <si>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</si>
  <si>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</si>
  <si>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</si>
  <si>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</si>
  <si>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</si>
  <si>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</si>
  <si>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</si>
  <si>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</si>
  <si>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</si>
  <si>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</si>
  <si>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</si>
  <si>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</si>
  <si>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</si>
  <si>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</si>
  <si>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</si>
  <si>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</si>
  <si>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</si>
  <si>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</si>
  <si>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</si>
  <si>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</si>
  <si>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</si>
  <si>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</si>
  <si>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</si>
  <si>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</si>
  <si>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</si>
  <si>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</si>
  <si>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</si>
  <si>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</si>
  <si>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</si>
  <si>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</si>
  <si>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</si>
  <si>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</si>
  <si>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</si>
  <si>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</si>
  <si>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</si>
  <si>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</si>
  <si>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</si>
  <si>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</si>
  <si>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</si>
  <si>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</si>
  <si>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</si>
  <si>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</si>
  <si>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</si>
  <si>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</si>
  <si>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</si>
  <si>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</si>
  <si>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</si>
  <si>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</si>
  <si>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</si>
  <si>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</si>
  <si>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</si>
  <si>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</si>
  <si>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</si>
  <si>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</si>
  <si>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</si>
  <si>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</si>
  <si>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</si>
  <si>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</si>
  <si>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</si>
  <si>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</si>
  <si>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</si>
  <si>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</si>
  <si>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</si>
  <si>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</si>
  <si>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</si>
  <si>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</si>
  <si>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</si>
  <si>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</si>
  <si>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</si>
  <si>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</si>
  <si>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</si>
  <si>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</si>
  <si>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</si>
  <si>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</si>
  <si>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</si>
  <si>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</si>
  <si>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</si>
  <si>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</si>
  <si>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</si>
  <si>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</si>
  <si>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</si>
  <si>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</si>
  <si>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</si>
  <si>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</si>
  <si>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</si>
  <si>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</si>
  <si>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</si>
  <si>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</si>
  <si>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</si>
  <si>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</si>
  <si>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</si>
  <si>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</si>
  <si>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</si>
  <si>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</si>
  <si>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</si>
  <si>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</si>
  <si>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</si>
  <si>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</si>
  <si>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</si>
  <si>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</si>
  <si>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</si>
  <si>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</si>
  <si>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</si>
  <si>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</si>
  <si>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</si>
  <si>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</si>
  <si>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</si>
  <si>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</si>
  <si>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</si>
  <si>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</si>
  <si>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</si>
  <si>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</si>
  <si>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</si>
  <si>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</si>
  <si>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</si>
  <si>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</si>
  <si>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</si>
  <si>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</si>
  <si>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</si>
  <si>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</si>
  <si>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</si>
  <si>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</si>
  <si>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</si>
  <si>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</si>
  <si>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</si>
  <si>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</si>
  <si>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</si>
  <si>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</si>
  <si>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</si>
  <si>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</si>
  <si>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</si>
  <si>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</si>
  <si>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</si>
  <si>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</si>
  <si>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</si>
  <si>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</si>
  <si>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</si>
  <si>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</si>
  <si>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</si>
  <si>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</si>
  <si>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</si>
  <si>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</si>
  <si>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</si>
  <si>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</si>
  <si>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</si>
  <si>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</si>
  <si>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</si>
  <si>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</si>
  <si>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</si>
  <si>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</si>
  <si>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</si>
  <si>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</si>
  <si>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</si>
  <si>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</si>
  <si>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</si>
  <si>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</si>
  <si>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</si>
  <si>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</si>
  <si>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</si>
  <si>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</si>
  <si>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</si>
  <si>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</si>
  <si>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</si>
  <si>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</si>
  <si>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</si>
  <si>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</si>
  <si>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</si>
  <si>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</si>
  <si>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</si>
  <si>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</si>
  <si>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</si>
  <si>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</si>
  <si>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</si>
  <si>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</si>
  <si>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</si>
  <si>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</si>
  <si>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</si>
  <si>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</si>
  <si>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</si>
  <si>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</si>
  <si>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</si>
  <si>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</si>
  <si>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</si>
  <si>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</si>
  <si>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</si>
  <si>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</si>
  <si>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</si>
  <si>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</si>
  <si>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</si>
  <si>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</si>
  <si>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</si>
  <si>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</si>
  <si>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</si>
  <si>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</si>
  <si>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</si>
  <si>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</si>
  <si>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</si>
  <si>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</si>
  <si>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</si>
  <si>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</si>
  <si>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</si>
  <si>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</si>
  <si>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</si>
  <si>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</si>
  <si>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</si>
  <si>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</si>
  <si>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</si>
  <si>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</si>
  <si>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</si>
  <si>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</si>
  <si>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</si>
  <si>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</si>
  <si>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</si>
  <si>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</si>
  <si>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</si>
  <si>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</si>
  <si>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</si>
  <si>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</si>
  <si>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</si>
  <si>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</si>
  <si>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</si>
  <si>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</si>
  <si>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</si>
  <si>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</si>
  <si>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</si>
  <si>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</si>
  <si>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</si>
  <si>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</si>
  <si>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</si>
  <si>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</si>
  <si>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</si>
  <si>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</si>
  <si>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</si>
  <si>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</si>
  <si>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</si>
  <si>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</si>
  <si>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</si>
  <si>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</si>
  <si>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</si>
  <si>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</si>
  <si>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</si>
  <si>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</si>
  <si>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</si>
  <si>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</si>
  <si>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</si>
  <si>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</si>
  <si>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</si>
  <si>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</si>
  <si>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</si>
  <si>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</si>
  <si>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</si>
  <si>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</si>
  <si>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</si>
  <si>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</si>
  <si>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</si>
  <si>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</si>
  <si>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</si>
  <si>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</si>
  <si>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</si>
  <si>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</si>
  <si>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</si>
  <si>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</si>
  <si>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</si>
  <si>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</si>
  <si>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</si>
  <si>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</si>
  <si>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</si>
  <si>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</si>
  <si>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</si>
  <si>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</si>
  <si>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</si>
  <si>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</si>
  <si>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</si>
  <si>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</si>
  <si>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</si>
  <si>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</si>
  <si>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</si>
  <si>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</si>
  <si>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</si>
  <si>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</si>
  <si>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</si>
  <si>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</si>
  <si>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</si>
  <si>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</si>
  <si>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</si>
  <si>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</si>
  <si>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</si>
  <si>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</si>
  <si>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</si>
  <si>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</si>
  <si>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</si>
  <si>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</si>
  <si>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</si>
  <si>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</si>
  <si>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</si>
  <si>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</si>
  <si>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</si>
  <si>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</si>
  <si>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</si>
  <si>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</si>
  <si>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</si>
  <si>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</si>
  <si>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</si>
  <si>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</si>
  <si>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</si>
  <si>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</si>
  <si>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</si>
  <si>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</si>
  <si>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</si>
  <si>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</si>
  <si>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</si>
  <si>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</si>
  <si>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</si>
  <si>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</si>
  <si>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</si>
  <si>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</si>
  <si>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</si>
  <si>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</si>
  <si>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</si>
  <si>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</si>
  <si>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</si>
  <si>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</si>
  <si>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</si>
  <si>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</si>
  <si>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</si>
  <si>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</si>
  <si>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</si>
  <si>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</si>
  <si>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</si>
  <si>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</si>
  <si>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</si>
  <si>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</si>
  <si>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</si>
  <si>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</si>
  <si>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</si>
  <si>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</si>
  <si>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</si>
  <si>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</si>
  <si>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</si>
  <si>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</si>
  <si>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</si>
  <si>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</si>
  <si>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</si>
  <si>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</si>
  <si>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</si>
  <si>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</si>
  <si>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</si>
  <si>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</si>
  <si>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</si>
  <si>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</si>
  <si>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</si>
  <si>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</si>
  <si>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</si>
  <si>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</si>
  <si>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</si>
  <si>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</si>
  <si>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</si>
  <si>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</si>
  <si>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</si>
  <si>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</si>
  <si>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</si>
  <si>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</si>
  <si>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</si>
  <si>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</si>
  <si>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</si>
  <si>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</si>
  <si>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</si>
  <si>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</si>
  <si>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</si>
  <si>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</si>
  <si>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</si>
  <si>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</si>
  <si>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</si>
  <si>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</si>
  <si>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</si>
  <si>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</si>
  <si>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</si>
  <si>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</si>
  <si>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</si>
  <si>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</si>
  <si>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</si>
  <si>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</si>
  <si>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</si>
  <si>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</si>
  <si>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</si>
  <si>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</si>
  <si>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</si>
  <si>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</si>
  <si>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</si>
  <si>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</si>
  <si>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</si>
  <si>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</si>
  <si>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</si>
  <si>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</si>
  <si>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</si>
  <si>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</si>
  <si>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</si>
  <si>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</si>
  <si>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</si>
  <si>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</si>
  <si>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</si>
  <si>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</si>
  <si>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</si>
  <si>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</si>
  <si>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</si>
  <si>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</si>
  <si>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</si>
  <si>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</si>
  <si>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</si>
  <si>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</si>
  <si>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</si>
  <si>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</si>
  <si>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</si>
  <si>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</si>
  <si>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</si>
  <si>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</si>
  <si>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</si>
  <si>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</si>
  <si>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</si>
  <si>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</si>
  <si>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</si>
  <si>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</si>
  <si>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</si>
  <si>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</si>
  <si>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</si>
  <si>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</si>
  <si>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</si>
  <si>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</si>
  <si>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</si>
  <si>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</si>
  <si>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</si>
  <si>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</si>
  <si>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</si>
  <si>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</si>
  <si>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</si>
  <si>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</si>
  <si>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</si>
  <si>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</si>
  <si>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</si>
  <si>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</si>
  <si>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</si>
  <si>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</si>
  <si>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</si>
  <si>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</si>
  <si>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</si>
  <si>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</si>
  <si>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</si>
  <si>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</si>
  <si>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</si>
  <si>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</si>
  <si>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</si>
  <si>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</si>
  <si>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</si>
  <si>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</si>
  <si>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</si>
  <si>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</si>
  <si>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</si>
  <si>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</si>
  <si>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</si>
  <si>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</si>
  <si>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</si>
  <si>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</si>
  <si>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</si>
  <si>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</si>
  <si>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</si>
  <si>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</si>
  <si>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</si>
  <si>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</si>
  <si>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</si>
  <si>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</si>
  <si>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</si>
  <si>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</si>
  <si>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</si>
  <si>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</si>
  <si>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</si>
  <si>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</si>
  <si>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</si>
  <si>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</si>
  <si>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</si>
  <si>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</si>
  <si>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</si>
  <si>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</si>
  <si>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</si>
  <si>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</si>
  <si>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</si>
  <si>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</si>
  <si>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</si>
  <si>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</si>
  <si>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</si>
  <si>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</si>
  <si>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</si>
  <si>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</si>
  <si>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</si>
  <si>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</si>
  <si>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</si>
  <si>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</si>
  <si>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</si>
  <si>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</si>
  <si>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</si>
  <si>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</si>
  <si>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</si>
  <si>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</si>
  <si>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</si>
  <si>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</si>
  <si>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</si>
  <si>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</si>
  <si>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</si>
  <si>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</si>
  <si>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</si>
  <si>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</si>
  <si>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</si>
  <si>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</si>
  <si>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</si>
  <si>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</si>
  <si>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</si>
  <si>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</si>
  <si>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</si>
  <si>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</si>
  <si>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</si>
  <si>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</si>
  <si>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</si>
  <si>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</si>
  <si>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</si>
  <si>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</si>
  <si>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</si>
  <si>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</si>
  <si>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</si>
  <si>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</si>
  <si>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</si>
  <si>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</si>
  <si>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</si>
  <si>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</si>
  <si>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</si>
  <si>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</si>
  <si>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</si>
  <si>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</si>
  <si>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</si>
  <si>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</si>
  <si>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</si>
  <si>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</si>
  <si>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</si>
  <si>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</si>
  <si>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</si>
  <si>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</si>
  <si>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</si>
  <si>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</si>
  <si>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</si>
  <si>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</si>
  <si>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</si>
  <si>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</si>
  <si>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</si>
  <si>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</si>
  <si>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</si>
  <si>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</si>
  <si>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</si>
  <si>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</si>
  <si>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</si>
  <si>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</si>
  <si>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</si>
  <si>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</si>
  <si>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</si>
  <si>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</si>
  <si>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</si>
  <si>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</si>
  <si>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</si>
  <si>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</si>
  <si>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</si>
  <si>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</si>
  <si>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</si>
  <si>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</si>
  <si>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</si>
  <si>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</si>
  <si>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</si>
  <si>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</si>
  <si>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</si>
  <si>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</si>
  <si>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</si>
  <si>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</si>
  <si>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</si>
  <si>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</si>
  <si>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</si>
  <si>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</si>
  <si>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</si>
  <si>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</si>
  <si>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</si>
  <si>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</si>
  <si>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</si>
  <si>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</si>
  <si>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</si>
  <si>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</si>
  <si>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</si>
  <si>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</si>
  <si>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</si>
  <si>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</si>
  <si>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</si>
  <si>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</si>
  <si>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</si>
  <si>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</si>
  <si>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</si>
  <si>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</si>
  <si>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</si>
  <si>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</si>
  <si>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</si>
  <si>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</si>
  <si>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</si>
  <si>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</si>
  <si>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</si>
  <si>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</si>
  <si>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</si>
  <si>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</si>
  <si>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</si>
  <si>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</si>
  <si>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</si>
  <si>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</si>
  <si>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</si>
  <si>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</si>
  <si>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</si>
  <si>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</si>
  <si>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</si>
  <si>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</si>
  <si>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</si>
  <si>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</si>
  <si>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</si>
  <si>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</si>
  <si>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</si>
  <si>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</si>
  <si>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</si>
  <si>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</si>
  <si>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</si>
  <si>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</si>
  <si>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</si>
  <si>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</si>
  <si>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</si>
  <si>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</si>
  <si>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</si>
  <si>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</si>
  <si>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</si>
  <si>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</si>
  <si>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</si>
  <si>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</si>
  <si>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</si>
  <si>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</si>
  <si>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</si>
  <si>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</si>
  <si>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</si>
  <si>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</si>
  <si>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</si>
  <si>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</si>
  <si>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</si>
  <si>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</si>
  <si>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</si>
  <si>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</si>
  <si>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</si>
  <si>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</si>
  <si>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</si>
  <si>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</si>
  <si>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</si>
  <si>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</si>
  <si>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</si>
  <si>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</si>
  <si>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</si>
  <si>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</si>
  <si>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</si>
  <si>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</si>
  <si>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</si>
  <si>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</si>
  <si>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</si>
  <si>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</si>
  <si>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</si>
  <si>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</si>
  <si>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</si>
  <si>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</si>
  <si>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</si>
  <si>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</si>
  <si>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</si>
  <si>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</si>
  <si>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</si>
  <si>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</si>
  <si>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</si>
  <si>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</si>
  <si>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</si>
  <si>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</si>
  <si>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</si>
  <si>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</si>
  <si>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</si>
  <si>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</si>
  <si>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</si>
  <si>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</si>
  <si>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</si>
  <si>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</si>
  <si>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</si>
  <si>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</si>
  <si>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</si>
  <si>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</si>
  <si>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</si>
  <si>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</si>
  <si>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</si>
  <si>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</si>
  <si>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</si>
  <si>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</si>
  <si>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</si>
  <si>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</si>
  <si>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</si>
  <si>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</si>
  <si>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</si>
  <si>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</si>
  <si>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</si>
  <si>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</si>
  <si>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</si>
  <si>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</si>
  <si>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</si>
  <si>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</si>
  <si>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</si>
  <si>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</si>
  <si>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</si>
  <si>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</si>
  <si>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</si>
  <si>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</si>
  <si>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</si>
  <si>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</si>
  <si>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</si>
  <si>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</si>
  <si>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</si>
  <si>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</si>
  <si>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</si>
  <si>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</si>
  <si>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</si>
  <si>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</si>
  <si>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</si>
  <si>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</si>
  <si>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</si>
  <si>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</si>
  <si>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</si>
  <si>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</si>
  <si>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</si>
  <si>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</si>
  <si>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</si>
  <si>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</si>
  <si>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</si>
  <si>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</si>
  <si>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</si>
  <si>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</si>
  <si>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</si>
  <si>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</si>
  <si>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</si>
  <si>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</si>
  <si>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</si>
  <si>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</si>
  <si>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</si>
  <si>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</si>
  <si>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</si>
  <si>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</si>
  <si>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</si>
  <si>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</si>
  <si>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</si>
  <si>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</si>
  <si>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</si>
  <si>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</si>
  <si>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</si>
  <si>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</si>
  <si>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</si>
  <si>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</si>
  <si>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</si>
  <si>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</si>
  <si>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</si>
  <si>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</si>
  <si>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</si>
  <si>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</si>
  <si>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</si>
  <si>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</si>
  <si>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</si>
  <si>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</si>
  <si>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</si>
  <si>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</si>
  <si>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</si>
  <si>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</si>
  <si>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</si>
  <si>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</si>
  <si>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</si>
  <si>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</si>
  <si>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</si>
  <si>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</si>
  <si>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</si>
  <si>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</si>
  <si>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</si>
  <si>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</si>
  <si>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</si>
  <si>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</si>
  <si>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</si>
  <si>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</si>
  <si>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</si>
  <si>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</si>
  <si>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</si>
  <si>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</si>
  <si>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</si>
  <si>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</si>
  <si>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</si>
  <si>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</si>
  <si>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</si>
  <si>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</si>
  <si>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</si>
  <si>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</si>
  <si>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</si>
  <si>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</si>
  <si>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</si>
  <si>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</si>
  <si>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</si>
  <si>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</si>
  <si>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</si>
  <si>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</si>
  <si>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</si>
  <si>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</si>
  <si>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</si>
  <si>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</si>
  <si>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</si>
  <si>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</si>
  <si>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</si>
  <si>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</si>
  <si>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</si>
  <si>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</si>
  <si>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</si>
  <si>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</si>
  <si>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</si>
  <si>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</si>
  <si>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</si>
  <si>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</si>
  <si>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</si>
  <si>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</si>
  <si>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</si>
  <si>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</si>
  <si>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</si>
  <si>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</si>
  <si>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</si>
  <si>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</si>
  <si>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</si>
  <si>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</si>
  <si>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</si>
  <si>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</si>
  <si>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</si>
  <si>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</si>
  <si>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</si>
  <si>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</si>
  <si>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</si>
  <si>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</si>
  <si>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</si>
  <si>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</si>
  <si>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</si>
  <si>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</si>
  <si>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</si>
  <si>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</si>
  <si>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</si>
  <si>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</si>
  <si>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</si>
  <si>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</si>
  <si>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</si>
  <si>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</si>
  <si>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</si>
  <si>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</si>
  <si>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</si>
  <si>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</si>
  <si>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</si>
  <si>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</si>
  <si>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</si>
  <si>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</si>
  <si>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</si>
  <si>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</si>
  <si>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</si>
  <si>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</si>
  <si>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</si>
  <si>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</si>
  <si>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</si>
  <si>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</si>
  <si>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</si>
  <si>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</si>
  <si>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</si>
  <si>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</si>
  <si>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</si>
  <si>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</si>
  <si>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</si>
  <si>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</si>
  <si>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</si>
  <si>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</si>
  <si>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</si>
  <si>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</si>
  <si>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</si>
  <si>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</si>
  <si>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</si>
  <si>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</si>
  <si>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</si>
  <si>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</si>
  <si>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</si>
  <si>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</si>
  <si>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</si>
  <si>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</si>
  <si>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</si>
  <si>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</si>
  <si>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</si>
  <si>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</si>
  <si>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</si>
  <si>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</si>
  <si>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</si>
  <si>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</si>
  <si>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</si>
  <si>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</si>
  <si>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</si>
  <si>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</si>
  <si>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</si>
  <si>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</si>
  <si>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</si>
  <si>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</si>
  <si>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</si>
  <si>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</si>
  <si>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</si>
  <si>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</si>
  <si>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</si>
  <si>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</si>
  <si>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</si>
  <si>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</si>
  <si>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</si>
  <si>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</si>
  <si>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</si>
  <si>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</si>
  <si>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</si>
  <si>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</si>
  <si>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</si>
  <si>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</si>
  <si>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</si>
  <si>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</si>
  <si>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</si>
  <si>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</si>
  <si>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</si>
  <si>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</si>
  <si>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</si>
  <si>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</si>
  <si>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</si>
  <si>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</si>
  <si>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</si>
  <si>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</si>
  <si>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</si>
  <si>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</si>
  <si>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</si>
  <si>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</si>
  <si>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</si>
  <si>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</si>
  <si>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</si>
  <si>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</si>
  <si>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</si>
  <si>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</si>
  <si>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</si>
  <si>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</si>
  <si>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</si>
  <si>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</si>
  <si>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</si>
  <si>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</si>
  <si>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</si>
  <si>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</si>
  <si>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</si>
  <si>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</si>
  <si>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</si>
  <si>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</si>
  <si>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</si>
  <si>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</si>
  <si>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</si>
  <si>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</si>
  <si>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</si>
  <si>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</si>
  <si>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</si>
  <si>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</si>
  <si>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</si>
  <si>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</si>
  <si>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</si>
  <si>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</si>
  <si>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</si>
  <si>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</si>
  <si>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</si>
  <si>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</si>
  <si>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</si>
  <si>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</si>
  <si>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</si>
  <si>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</si>
  <si>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</si>
  <si>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</si>
  <si>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</si>
  <si>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</si>
  <si>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</si>
  <si>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</si>
  <si>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</si>
  <si>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</si>
  <si>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</si>
  <si>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</si>
  <si>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</si>
  <si>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</si>
  <si>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</si>
  <si>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</si>
  <si>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</si>
  <si>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</si>
  <si>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</si>
  <si>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</si>
  <si>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</si>
  <si>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</si>
  <si>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</si>
  <si>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</si>
  <si>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</si>
  <si>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</si>
  <si>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</si>
  <si>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</si>
  <si>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</si>
  <si>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</si>
  <si>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</si>
  <si>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</si>
  <si>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</si>
  <si>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</si>
  <si>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</si>
  <si>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</si>
  <si>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</si>
  <si>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</si>
  <si>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</si>
  <si>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</si>
  <si>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</si>
  <si>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</si>
  <si>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</si>
  <si>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</si>
  <si>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</si>
  <si>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</si>
  <si>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</si>
  <si>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</si>
  <si>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</si>
  <si>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</si>
  <si>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</si>
  <si>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</si>
  <si>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</si>
  <si>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</si>
  <si>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</si>
  <si>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</si>
  <si>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</si>
  <si>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</si>
  <si>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</si>
  <si>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</si>
  <si>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</si>
  <si>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</si>
  <si>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</si>
  <si>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</si>
  <si>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</si>
  <si>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</si>
  <si>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</si>
  <si>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</si>
  <si>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</si>
  <si>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</si>
  <si>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</si>
  <si>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</si>
  <si>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</si>
  <si>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</si>
  <si>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</si>
  <si>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</si>
  <si>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</si>
  <si>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</si>
  <si>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</si>
  <si>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</si>
  <si>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</si>
  <si>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</si>
  <si>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</si>
  <si>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</si>
  <si>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</si>
  <si>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</si>
  <si>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</si>
  <si>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</si>
  <si>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</si>
  <si>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</si>
  <si>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</si>
  <si>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</si>
  <si>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</si>
  <si>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</si>
  <si>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</si>
  <si>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</si>
  <si>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</si>
  <si>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</si>
  <si>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</si>
  <si>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</si>
  <si>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</si>
  <si>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</si>
  <si>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</si>
  <si>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</si>
  <si>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</si>
  <si>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</si>
  <si>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</si>
  <si>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</si>
  <si>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</si>
  <si>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</si>
  <si>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</si>
  <si>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</si>
  <si>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</si>
  <si>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</si>
  <si>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</si>
  <si>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</si>
  <si>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</si>
  <si>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</si>
  <si>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</si>
  <si>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</si>
  <si>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</si>
  <si>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</si>
  <si>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</si>
  <si>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</si>
  <si>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</si>
  <si>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</si>
  <si>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</si>
  <si>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</si>
  <si>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</si>
  <si>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</si>
  <si>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</si>
  <si>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</si>
  <si>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</si>
  <si>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</si>
  <si>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</si>
  <si>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</si>
  <si>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</si>
  <si>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</si>
  <si>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</si>
  <si>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</si>
  <si>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</si>
  <si>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</si>
  <si>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</si>
  <si>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</si>
  <si>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</si>
  <si>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</si>
  <si>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</si>
  <si>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</si>
  <si>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</si>
  <si>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</si>
  <si>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</si>
  <si>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</si>
  <si>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</si>
  <si>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</si>
  <si>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</si>
  <si>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</si>
  <si>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</si>
  <si>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</si>
  <si>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</si>
  <si>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</si>
  <si>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</si>
  <si>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</si>
  <si>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</si>
  <si>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</si>
  <si>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</si>
  <si>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</si>
  <si>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</si>
  <si>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</si>
  <si>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</si>
  <si>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</si>
  <si>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</si>
  <si>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</si>
  <si>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</si>
  <si>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</si>
  <si>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</si>
  <si>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</si>
  <si>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</si>
  <si>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</si>
  <si>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</si>
  <si>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</si>
  <si>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</si>
  <si>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</si>
  <si>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</si>
  <si>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</si>
  <si>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</si>
  <si>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</si>
  <si>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</si>
  <si>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</si>
  <si>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</si>
  <si>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</si>
  <si>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</si>
  <si>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</si>
  <si>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</si>
  <si>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</si>
  <si>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</si>
  <si>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</si>
  <si>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</si>
  <si>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</si>
  <si>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</si>
  <si>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</si>
  <si>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</si>
  <si>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</si>
  <si>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</si>
  <si>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</si>
  <si>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</si>
  <si>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</si>
  <si>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</si>
  <si>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</si>
  <si>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</si>
  <si>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</si>
  <si>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</si>
  <si>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</si>
  <si>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</si>
  <si>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</si>
  <si>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</si>
  <si>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</si>
  <si>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</si>
  <si>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</si>
  <si>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</si>
  <si>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</si>
  <si>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</si>
  <si>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</si>
  <si>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</si>
  <si>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</si>
  <si>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</si>
  <si>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</si>
  <si>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</si>
  <si>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</si>
  <si>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</si>
  <si>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</si>
  <si>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</si>
  <si>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</si>
  <si>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</si>
  <si>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</si>
  <si>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</si>
  <si>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</si>
  <si>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</si>
  <si>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</si>
  <si>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</si>
  <si>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</si>
  <si>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</si>
  <si>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</si>
  <si>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</si>
  <si>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</si>
  <si>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</si>
  <si>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</si>
  <si>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</si>
  <si>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</si>
  <si>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</si>
  <si>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</si>
  <si>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</si>
  <si>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</si>
  <si>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</si>
  <si>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</si>
  <si>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</si>
  <si>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</si>
  <si>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</si>
  <si>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</si>
  <si>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</si>
  <si>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</si>
  <si>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</si>
  <si>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</si>
  <si>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</si>
  <si>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</si>
  <si>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</si>
  <si>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</si>
  <si>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</si>
  <si>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</si>
  <si>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</si>
  <si>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</si>
  <si>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</si>
  <si>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</si>
  <si>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</si>
  <si>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</si>
  <si>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</si>
  <si>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</si>
  <si>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</si>
  <si>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</si>
  <si>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</si>
  <si>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</si>
  <si>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</si>
  <si>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</si>
  <si>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</si>
  <si>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</si>
  <si>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</si>
  <si>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</si>
  <si>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</si>
  <si>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</si>
  <si>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</si>
  <si>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</si>
  <si>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</si>
  <si>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</si>
  <si>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</si>
  <si>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</si>
  <si>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</si>
  <si>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</si>
  <si>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</si>
  <si>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</si>
  <si>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</si>
  <si>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</si>
  <si>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</si>
  <si>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</si>
  <si>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</si>
  <si>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</si>
  <si>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</si>
  <si>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</si>
  <si>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</si>
  <si>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</si>
  <si>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</si>
  <si>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</si>
  <si>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</si>
  <si>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</si>
  <si>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</si>
  <si>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</si>
  <si>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</si>
  <si>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</si>
  <si>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</si>
  <si>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</si>
  <si>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</si>
  <si>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</si>
  <si>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</si>
  <si>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</si>
  <si>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</si>
  <si>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</si>
  <si>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</si>
  <si>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</si>
  <si>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</si>
  <si>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</si>
  <si>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</si>
  <si>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</si>
  <si>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</si>
  <si>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</si>
  <si>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</si>
  <si>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</si>
  <si>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</si>
  <si>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</si>
  <si>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</si>
  <si>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</si>
  <si>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</si>
  <si>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</si>
  <si>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</si>
  <si>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</si>
  <si>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</si>
  <si>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</si>
  <si>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</si>
  <si>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</si>
  <si>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</si>
  <si>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</si>
  <si>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</si>
  <si>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</si>
  <si>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</si>
  <si>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</si>
  <si>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</si>
  <si>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</si>
  <si>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</si>
  <si>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</si>
  <si>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</si>
  <si>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</si>
  <si>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</si>
  <si>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</si>
  <si>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</si>
  <si>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</si>
  <si>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</si>
  <si>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</si>
  <si>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</si>
  <si>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</si>
  <si>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</si>
  <si>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</si>
  <si>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</si>
  <si>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</si>
  <si>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</si>
  <si>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</si>
  <si>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</si>
  <si>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</si>
  <si>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</si>
  <si>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</si>
  <si>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</si>
  <si>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</si>
  <si>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</si>
  <si>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</si>
  <si>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</si>
  <si>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</si>
  <si>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</si>
  <si>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</si>
  <si>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</si>
  <si>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</si>
  <si>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</si>
  <si>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</si>
  <si>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</si>
  <si>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</si>
  <si>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</si>
  <si>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</si>
  <si>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</si>
  <si>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</si>
  <si>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</si>
  <si>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</si>
  <si>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</si>
  <si>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</si>
  <si>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</si>
  <si>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</si>
  <si>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</si>
  <si>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</si>
  <si>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</si>
  <si>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</si>
  <si>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</si>
  <si>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</si>
  <si>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</si>
  <si>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</si>
  <si>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</si>
  <si>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</si>
  <si>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</si>
  <si>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</si>
  <si>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</si>
  <si>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</si>
  <si>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</si>
  <si>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</si>
  <si>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</si>
  <si>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</si>
  <si>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</si>
  <si>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</si>
  <si>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</si>
  <si>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</si>
  <si>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</si>
  <si>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</si>
  <si>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</si>
  <si>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</si>
  <si>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</si>
  <si>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</si>
  <si>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</si>
  <si>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</si>
  <si>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</si>
  <si>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</si>
  <si>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</si>
  <si>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</si>
  <si>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</si>
  <si>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</si>
  <si>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</si>
  <si>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</si>
  <si>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</si>
  <si>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</si>
  <si>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</si>
  <si>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</si>
  <si>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</si>
  <si>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</si>
  <si>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</si>
  <si>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</si>
  <si>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</si>
  <si>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</si>
  <si>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</si>
  <si>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</si>
  <si>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</si>
  <si>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</si>
  <si>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</si>
  <si>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</si>
  <si>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</si>
  <si>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</si>
  <si>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</si>
  <si>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</si>
  <si>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</si>
  <si>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</si>
  <si>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</si>
  <si>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</si>
  <si>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</si>
  <si>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</si>
  <si>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</si>
  <si>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</si>
  <si>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</si>
  <si>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</si>
  <si>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</si>
  <si>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</si>
  <si>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</si>
  <si>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</si>
  <si>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</si>
  <si>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</si>
  <si>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</si>
  <si>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</si>
  <si>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</si>
  <si>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</si>
  <si>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</si>
  <si>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</si>
  <si>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</si>
  <si>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</si>
  <si>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</si>
  <si>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</si>
  <si>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</si>
  <si>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</si>
  <si>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</si>
  <si>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</si>
  <si>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</si>
  <si>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</si>
  <si>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</si>
  <si>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</si>
  <si>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</si>
  <si>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</si>
  <si>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</si>
  <si>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</si>
  <si>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</si>
  <si>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</si>
  <si>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</si>
  <si>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</si>
  <si>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</si>
  <si>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</si>
  <si>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</si>
  <si>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</si>
  <si>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</si>
  <si>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</si>
  <si>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</si>
  <si>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</si>
  <si>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</si>
  <si>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</si>
  <si>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</si>
  <si>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</si>
  <si>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</si>
  <si>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</si>
  <si>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</si>
  <si>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</si>
  <si>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</si>
  <si>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</si>
  <si>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</si>
  <si>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</si>
  <si>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</si>
  <si>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</si>
  <si>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</si>
  <si>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</si>
  <si>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</si>
  <si>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</si>
  <si>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</si>
  <si>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</si>
  <si>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</si>
  <si>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</si>
  <si>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</si>
  <si>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</si>
  <si>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</si>
  <si>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</si>
  <si>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</si>
  <si>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</si>
  <si>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</si>
  <si>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</si>
  <si>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</si>
  <si>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</si>
  <si>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</si>
  <si>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</si>
  <si>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</si>
  <si>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</si>
  <si>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</si>
  <si>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</si>
  <si>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</si>
  <si>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</si>
  <si>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</si>
  <si>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</si>
  <si>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</si>
  <si>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</si>
  <si>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</si>
  <si>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</si>
  <si>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</si>
  <si>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</si>
  <si>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</si>
  <si>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</si>
  <si>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</si>
  <si>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</si>
  <si>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</si>
  <si>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</si>
  <si>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</si>
  <si>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</si>
  <si>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</si>
  <si>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</si>
  <si>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</si>
  <si>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</si>
  <si>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</si>
  <si>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</si>
  <si>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</si>
  <si>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</si>
  <si>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</si>
  <si>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</si>
  <si>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</si>
  <si>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</si>
  <si>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</si>
  <si>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</si>
  <si>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</si>
  <si>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</si>
  <si>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</si>
  <si>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</si>
  <si>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</si>
  <si>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</si>
  <si>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</si>
  <si>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</si>
  <si>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</si>
  <si>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</si>
  <si>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</si>
  <si>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</si>
  <si>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</si>
  <si>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</si>
  <si>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</si>
  <si>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</si>
  <si>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</si>
  <si>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</si>
  <si>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</si>
  <si>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</si>
  <si>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</si>
  <si>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</si>
  <si>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</si>
  <si>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</si>
  <si>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</si>
  <si>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</si>
  <si>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</si>
  <si>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</si>
  <si>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</si>
  <si>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</si>
  <si>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</si>
  <si>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</si>
  <si>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</si>
  <si>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</si>
  <si>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</si>
  <si>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</si>
  <si>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</si>
  <si>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</si>
  <si>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</si>
  <si>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</si>
  <si>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</si>
  <si>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</si>
  <si>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</si>
  <si>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</si>
  <si>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</si>
  <si>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</si>
  <si>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</si>
  <si>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</si>
  <si>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</si>
  <si>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</si>
  <si>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</si>
  <si>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</si>
  <si>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</si>
  <si>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</si>
  <si>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</si>
  <si>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</si>
  <si>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</si>
  <si>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</si>
  <si>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</si>
  <si>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</si>
  <si>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</si>
  <si>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</si>
  <si>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</si>
  <si>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</si>
  <si>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</si>
  <si>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</si>
  <si>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</si>
  <si>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</si>
  <si>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</si>
  <si>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</si>
  <si>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</si>
  <si>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</si>
  <si>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</si>
  <si>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</si>
  <si>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</si>
  <si>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</si>
  <si>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</si>
  <si>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</si>
  <si>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</si>
  <si>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</si>
  <si>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</si>
  <si>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</si>
  <si>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</si>
  <si>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</si>
  <si>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</si>
  <si>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</si>
  <si>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</si>
  <si>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</si>
  <si>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</si>
  <si>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</si>
  <si>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</si>
  <si>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</si>
  <si>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</si>
  <si>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</si>
  <si>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</si>
  <si>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</si>
  <si>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</si>
  <si>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</si>
  <si>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</si>
  <si>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</si>
  <si>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</si>
  <si>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</si>
  <si>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</si>
  <si>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</si>
  <si>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</si>
  <si>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</si>
  <si>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</si>
  <si>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</si>
  <si>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</si>
  <si>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</si>
  <si>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</si>
  <si>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</si>
  <si>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</si>
  <si>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</si>
  <si>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</si>
  <si>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</si>
  <si>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</si>
  <si>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</si>
  <si>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</si>
  <si>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</si>
  <si>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</si>
  <si>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</si>
  <si>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</si>
  <si>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</si>
  <si>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</si>
  <si>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</si>
  <si>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</si>
  <si>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</si>
  <si>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</si>
  <si>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</si>
  <si>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</si>
  <si>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</si>
  <si>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</si>
  <si>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</si>
  <si>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</si>
  <si>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</si>
  <si>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</si>
  <si>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</si>
  <si>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</si>
  <si>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</si>
  <si>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</si>
  <si>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</si>
  <si>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</si>
  <si>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</si>
  <si>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</si>
  <si>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</si>
  <si>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</si>
  <si>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</si>
  <si>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</si>
  <si>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</si>
  <si>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</si>
  <si>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</si>
  <si>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</si>
  <si>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</si>
  <si>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</si>
  <si>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</si>
  <si>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</si>
  <si>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</si>
  <si>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</si>
  <si>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</si>
  <si>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</si>
  <si>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</si>
  <si>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</si>
  <si>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</si>
  <si>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</si>
  <si>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</si>
  <si>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</si>
  <si>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</si>
  <si>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</si>
  <si>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</si>
  <si>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</si>
  <si>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</si>
  <si>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</si>
  <si>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</si>
  <si>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</si>
  <si>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</si>
  <si>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</si>
  <si>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</si>
  <si>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</si>
  <si>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</si>
  <si>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</si>
  <si>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</si>
  <si>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</si>
  <si>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</si>
  <si>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</si>
  <si>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</si>
  <si>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</si>
  <si>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</si>
  <si>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</si>
  <si>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</si>
  <si>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</si>
  <si>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</si>
  <si>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</si>
  <si>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</si>
  <si>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</si>
  <si>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</si>
  <si>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</si>
  <si>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</si>
  <si>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</si>
  <si>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</si>
  <si>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</si>
  <si>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</si>
  <si>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</si>
  <si>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</si>
  <si>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</si>
  <si>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</si>
  <si>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</si>
  <si>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</si>
  <si>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</si>
  <si>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</si>
  <si>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</si>
  <si>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</si>
  <si>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</si>
  <si>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</si>
  <si>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</si>
  <si>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</si>
  <si>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</si>
  <si>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</si>
  <si>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</si>
  <si>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</si>
  <si>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</si>
  <si>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</si>
  <si>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</si>
  <si>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</si>
  <si>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</si>
  <si>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</si>
  <si>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</si>
  <si>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</si>
  <si>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</si>
  <si>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</si>
  <si>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</si>
  <si>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</si>
  <si>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</si>
  <si>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</si>
  <si>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</si>
  <si>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</si>
  <si>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</si>
  <si>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</si>
  <si>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</si>
  <si>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</si>
  <si>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</si>
  <si>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</si>
  <si>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</si>
  <si>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</si>
  <si>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</si>
  <si>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</si>
  <si>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</si>
  <si>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</si>
  <si>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</si>
  <si>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</si>
  <si>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</si>
  <si>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</si>
  <si>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</si>
  <si>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</si>
  <si>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</si>
  <si>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</si>
  <si>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</si>
  <si>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</si>
  <si>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</si>
  <si>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</si>
  <si>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</si>
  <si>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</si>
  <si>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</si>
  <si>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</si>
  <si>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</si>
  <si>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</si>
  <si>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</si>
  <si>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</si>
  <si>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</si>
  <si>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</si>
  <si>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</si>
  <si>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</si>
  <si>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</si>
  <si>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</si>
  <si>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</si>
  <si>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</si>
  <si>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</si>
  <si>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</si>
  <si>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</si>
  <si>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</si>
  <si>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</si>
  <si>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</si>
  <si>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</si>
  <si>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</si>
  <si>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</si>
  <si>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</si>
  <si>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</si>
  <si>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</si>
  <si>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</si>
  <si>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</si>
  <si>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</si>
  <si>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</si>
  <si>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</si>
  <si>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</si>
  <si>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</si>
  <si>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</si>
  <si>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</si>
  <si>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</si>
  <si>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</si>
  <si>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</si>
  <si>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</si>
  <si>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</si>
  <si>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</si>
  <si>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</si>
  <si>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</si>
  <si>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</si>
  <si>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</si>
  <si>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</si>
  <si>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</si>
  <si>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</si>
  <si>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</si>
  <si>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</si>
  <si>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</si>
  <si>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</si>
  <si>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</si>
  <si>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</si>
  <si>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</si>
  <si>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</si>
  <si>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</si>
  <si>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</si>
  <si>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</si>
  <si>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</si>
  <si>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</si>
  <si>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</si>
  <si>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</si>
  <si>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</si>
  <si>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</si>
  <si>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</si>
  <si>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</si>
  <si>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</si>
  <si>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</si>
  <si>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</si>
  <si>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</si>
  <si>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</si>
  <si>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</si>
  <si>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</si>
  <si>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</si>
  <si>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</si>
  <si>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</si>
  <si>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</si>
  <si>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</si>
  <si>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</si>
  <si>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</si>
  <si>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</si>
  <si>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</si>
  <si>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</si>
  <si>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</si>
  <si>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</si>
  <si>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</si>
  <si>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</si>
  <si>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</si>
  <si>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</si>
  <si>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</si>
  <si>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</si>
  <si>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</si>
  <si>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</si>
  <si>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</si>
  <si>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</si>
  <si>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</si>
  <si>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</si>
  <si>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</si>
  <si>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</si>
  <si>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</si>
  <si>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</si>
  <si>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</si>
  <si>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</si>
  <si>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</si>
  <si>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</si>
  <si>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</si>
  <si>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</si>
  <si>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</si>
  <si>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</si>
  <si>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</si>
  <si>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</si>
  <si>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</si>
  <si>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</si>
  <si>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</si>
  <si>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</si>
  <si>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</si>
  <si>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</si>
  <si>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</si>
  <si>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</si>
  <si>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</si>
  <si>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</si>
  <si>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</si>
  <si>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</si>
  <si>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</si>
  <si>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</si>
  <si>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</si>
  <si>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</si>
  <si>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</si>
  <si>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</si>
  <si>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</si>
  <si>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</si>
  <si>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</si>
  <si>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</si>
  <si>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</si>
  <si>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</si>
  <si>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</si>
  <si>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</si>
  <si>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</si>
  <si>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</si>
  <si>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</si>
  <si>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</si>
  <si>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</si>
  <si>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</si>
  <si>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</si>
  <si>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</si>
  <si>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</si>
  <si>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</si>
  <si>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</si>
  <si>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</si>
  <si>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</si>
  <si>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</si>
  <si>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</si>
  <si>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</si>
  <si>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</si>
  <si>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</si>
  <si>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</si>
  <si>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</si>
  <si>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</si>
  <si>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</si>
  <si>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</si>
  <si>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</si>
  <si>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</si>
  <si>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</si>
  <si>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</si>
  <si>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</si>
  <si>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</si>
  <si>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</si>
  <si>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</si>
  <si>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</si>
  <si>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</si>
  <si>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</si>
  <si>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</si>
  <si>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</si>
  <si>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</si>
  <si>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</si>
  <si>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</si>
  <si>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</si>
  <si>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</si>
  <si>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</si>
  <si>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</si>
  <si>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</si>
  <si>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</si>
  <si>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</si>
  <si>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</si>
  <si>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</si>
  <si>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</si>
  <si>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</si>
  <si>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</si>
  <si>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</si>
  <si>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</si>
  <si>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</si>
  <si>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</si>
  <si>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</si>
  <si>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</si>
  <si>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</si>
  <si>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</si>
  <si>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</si>
  <si>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</si>
  <si>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</si>
  <si>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</si>
  <si>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</si>
  <si>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</si>
  <si>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</si>
  <si>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</si>
  <si>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</si>
  <si>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</si>
  <si>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</si>
  <si>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</si>
  <si>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</si>
  <si>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</si>
  <si>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</si>
  <si>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</si>
  <si>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</si>
  <si>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</si>
  <si>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</si>
  <si>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</si>
  <si>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</si>
  <si>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</si>
  <si>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</si>
  <si>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</si>
  <si>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</si>
  <si>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</si>
  <si>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</si>
  <si>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</si>
  <si>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</si>
  <si>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</si>
  <si>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</si>
  <si>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</si>
  <si>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</si>
  <si>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</si>
  <si>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</si>
  <si>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</si>
  <si>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</si>
  <si>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</si>
  <si>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</si>
  <si>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</si>
  <si>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</si>
  <si>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</si>
  <si>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</si>
  <si>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</si>
  <si>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</si>
  <si>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</si>
  <si>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</si>
  <si>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</si>
  <si>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</si>
  <si>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</si>
  <si>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</si>
  <si>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</si>
  <si>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</si>
  <si>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</si>
  <si>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</si>
  <si>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</si>
  <si>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</si>
  <si>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</si>
  <si>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</si>
  <si>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</si>
  <si>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</si>
  <si>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</si>
  <si>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</si>
  <si>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</si>
  <si>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</si>
  <si>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</si>
  <si>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</si>
  <si>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</si>
  <si>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</si>
  <si>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</si>
  <si>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</si>
  <si>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</si>
  <si>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</si>
  <si>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</si>
  <si>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</si>
  <si>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</si>
  <si>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</si>
  <si>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</si>
  <si>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</si>
  <si>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</si>
  <si>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</si>
  <si>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</si>
  <si>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</si>
  <si>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</si>
  <si>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</si>
  <si>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</si>
  <si>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</si>
  <si>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</si>
  <si>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</si>
  <si>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</si>
  <si>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</si>
  <si>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</si>
  <si>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</si>
  <si>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</si>
  <si>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</si>
  <si>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</si>
  <si>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</si>
  <si>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</si>
  <si>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</si>
  <si>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</si>
  <si>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</si>
  <si>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</si>
  <si>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</si>
  <si>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</si>
  <si>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</si>
  <si>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</si>
  <si>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</si>
  <si>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</si>
  <si>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</si>
  <si>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</si>
  <si>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</si>
  <si>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</si>
  <si>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</si>
  <si>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</si>
  <si>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</si>
  <si>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</si>
  <si>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</si>
  <si>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</si>
  <si>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</si>
  <si>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</si>
  <si>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</si>
  <si>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</si>
  <si>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</si>
  <si>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</si>
  <si>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</si>
  <si>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</si>
  <si>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</si>
  <si>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</si>
  <si>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</si>
  <si>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</si>
  <si>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</si>
  <si>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</si>
  <si>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</si>
  <si>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</si>
  <si>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</si>
  <si>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</si>
  <si>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</si>
  <si>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</si>
  <si>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</si>
  <si>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</si>
  <si>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</si>
  <si>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</si>
  <si>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</si>
  <si>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</si>
  <si>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</si>
  <si>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</si>
  <si>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</si>
  <si>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</si>
  <si>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</si>
  <si>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</si>
  <si>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</si>
  <si>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</si>
  <si>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</si>
  <si>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</si>
  <si>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</si>
  <si>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</si>
  <si>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</si>
  <si>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</si>
  <si>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</si>
  <si>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</si>
  <si>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</si>
  <si>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</si>
  <si>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</si>
  <si>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</si>
  <si>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</si>
  <si>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</si>
  <si>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</si>
  <si>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</si>
  <si>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</si>
  <si>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</si>
  <si>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</si>
  <si>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</si>
  <si>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</si>
  <si>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</si>
  <si>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</si>
  <si>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</si>
  <si>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</si>
  <si>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</si>
  <si>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</si>
  <si>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</si>
  <si>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</si>
  <si>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</si>
  <si>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</si>
  <si>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</si>
  <si>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</si>
  <si>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</si>
  <si>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</si>
  <si>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</si>
  <si>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</si>
  <si>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</si>
  <si>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</si>
  <si>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</si>
  <si>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</si>
  <si>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</si>
  <si>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</si>
  <si>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</si>
  <si>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</si>
  <si>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</si>
  <si>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</si>
  <si>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</si>
  <si>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</si>
  <si>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</si>
  <si>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</si>
  <si>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</si>
  <si>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</si>
  <si>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</si>
  <si>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</si>
  <si>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</si>
  <si>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</si>
  <si>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</si>
  <si>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</si>
  <si>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</si>
  <si>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</si>
  <si>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</si>
  <si>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</si>
  <si>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</si>
  <si>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</si>
  <si>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</si>
  <si>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</si>
  <si>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</si>
  <si>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</si>
  <si>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</si>
  <si>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</si>
  <si>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</si>
  <si>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</si>
  <si>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</si>
  <si>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</si>
  <si>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</si>
  <si>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</si>
  <si>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</si>
  <si>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</si>
  <si>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</si>
  <si>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</si>
  <si>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</si>
  <si>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</si>
  <si>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</si>
  <si>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</si>
  <si>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</si>
  <si>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</si>
  <si>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</si>
  <si>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</si>
  <si>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</si>
  <si>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</si>
  <si>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</si>
  <si>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</si>
  <si>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</si>
  <si>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</si>
  <si>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</si>
  <si>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</si>
  <si>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</si>
  <si>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</si>
  <si>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</si>
  <si>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</si>
  <si>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</si>
  <si>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</si>
  <si>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</si>
  <si>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</si>
  <si>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</si>
  <si>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</si>
  <si>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</si>
  <si>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</si>
  <si>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</si>
  <si>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</si>
  <si>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</si>
  <si>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</si>
  <si>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</si>
  <si>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</si>
  <si>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</si>
  <si>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</si>
  <si>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</si>
  <si>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</si>
  <si>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</si>
  <si>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</si>
  <si>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</si>
  <si>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</si>
  <si>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</si>
  <si>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</si>
  <si>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</si>
  <si>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</si>
  <si>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</si>
  <si>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</si>
  <si>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</si>
  <si>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</si>
  <si>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</si>
  <si>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</si>
  <si>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</si>
  <si>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</si>
  <si>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</si>
  <si>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</si>
  <si>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</si>
  <si>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</si>
  <si>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</si>
  <si>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</si>
  <si>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</si>
  <si>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</si>
  <si>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</si>
  <si>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</si>
  <si>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</si>
  <si>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</si>
  <si>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</si>
  <si>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</si>
  <si>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</si>
  <si>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</si>
  <si>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</si>
  <si>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</si>
  <si>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</si>
  <si>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</si>
  <si>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</si>
  <si>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</si>
  <si>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</si>
  <si>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</si>
  <si>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</si>
  <si>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</si>
  <si>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</si>
  <si>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</si>
  <si>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</si>
  <si>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</si>
  <si>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</si>
  <si>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</si>
  <si>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</si>
  <si>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</si>
  <si>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</si>
  <si>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</si>
  <si>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</si>
  <si>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</si>
  <si>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</si>
  <si>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</si>
  <si>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</si>
  <si>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</si>
  <si>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</si>
  <si>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</si>
  <si>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</si>
  <si>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</si>
  <si>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</si>
  <si>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</si>
  <si>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</si>
  <si>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</si>
  <si>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</si>
  <si>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</si>
  <si>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</si>
  <si>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</si>
  <si>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</si>
  <si>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</si>
  <si>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</si>
  <si>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</si>
  <si>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</si>
  <si>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</si>
  <si>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</si>
  <si>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</si>
  <si>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</si>
  <si>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</si>
  <si>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</si>
  <si>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</si>
  <si>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</si>
  <si>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</si>
  <si>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</si>
  <si>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</si>
  <si>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</si>
  <si>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</si>
  <si>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</si>
  <si>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</si>
  <si>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</si>
  <si>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</si>
  <si>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</si>
  <si>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</si>
  <si>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</si>
  <si>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</si>
  <si>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</si>
  <si>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</si>
  <si>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</si>
  <si>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</si>
  <si>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</si>
  <si>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</si>
  <si>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</si>
  <si>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</si>
  <si>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</si>
  <si>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</si>
  <si>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</si>
  <si>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</si>
  <si>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</si>
  <si>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</si>
  <si>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</si>
  <si>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</si>
  <si>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</si>
  <si>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</si>
  <si>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</si>
  <si>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</si>
  <si>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</si>
  <si>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</si>
  <si>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</si>
  <si>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</si>
  <si>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</si>
  <si>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</si>
  <si>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</si>
  <si>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</si>
  <si>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</si>
  <si>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</si>
  <si>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</si>
  <si>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</si>
  <si>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</si>
  <si>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</si>
  <si>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</si>
  <si>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</si>
  <si>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</si>
  <si>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</si>
  <si>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</si>
  <si>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</si>
  <si>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</si>
  <si>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</si>
  <si>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</si>
  <si>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</si>
  <si>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</si>
  <si>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</si>
  <si>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</si>
  <si>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</si>
  <si>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</si>
  <si>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</si>
  <si>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</si>
  <si>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</si>
  <si>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</si>
  <si>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</si>
  <si>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</si>
  <si>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</si>
  <si>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</si>
  <si>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</si>
  <si>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</si>
  <si>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</si>
  <si>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</si>
  <si>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</si>
  <si>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</si>
  <si>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</si>
  <si>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</si>
  <si>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</si>
  <si>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</si>
  <si>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</si>
  <si>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</si>
  <si>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</si>
  <si>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</si>
  <si>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</si>
  <si>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</si>
  <si>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</si>
  <si>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</si>
  <si>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</si>
  <si>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</si>
  <si>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</si>
  <si>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</si>
  <si>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</si>
  <si>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</si>
  <si>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</si>
  <si>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</si>
  <si>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</si>
  <si>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</si>
  <si>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</si>
  <si>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</si>
  <si>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</si>
  <si>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</si>
  <si>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</si>
  <si>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</si>
  <si>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</si>
  <si>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</si>
  <si>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</si>
  <si>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</si>
  <si>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</si>
  <si>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</si>
  <si>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</si>
  <si>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</si>
  <si>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</si>
  <si>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</si>
  <si>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</si>
  <si>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</si>
  <si>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</si>
  <si>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</si>
  <si>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</si>
  <si>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</si>
  <si>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</si>
  <si>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</si>
  <si>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</si>
  <si>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</si>
  <si>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</si>
  <si>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</si>
  <si>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</si>
  <si>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</si>
  <si>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</si>
  <si>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</si>
  <si>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</si>
  <si>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</si>
  <si>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</si>
  <si>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</si>
  <si>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</si>
  <si>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</si>
  <si>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</si>
  <si>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</si>
  <si>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</si>
  <si>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</si>
  <si>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</si>
  <si>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</si>
  <si>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</si>
  <si>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</si>
  <si>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</si>
  <si>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</si>
  <si>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</si>
  <si>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</si>
  <si>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</si>
  <si>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</si>
  <si>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</si>
  <si>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</si>
  <si>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</si>
  <si>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</si>
  <si>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</si>
  <si>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</si>
  <si>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</si>
  <si>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</si>
  <si>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</si>
  <si>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</si>
  <si>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</si>
  <si>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</si>
  <si>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</si>
  <si>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</si>
  <si>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</si>
  <si>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</si>
  <si>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</si>
  <si>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</si>
  <si>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</si>
  <si>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</si>
  <si>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</si>
  <si>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</si>
  <si>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</si>
  <si>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</si>
  <si>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</si>
  <si>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</si>
  <si>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</si>
  <si>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</si>
  <si>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</si>
  <si>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</si>
  <si>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</si>
  <si>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</si>
  <si>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</si>
  <si>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</si>
  <si>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</si>
  <si>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</si>
  <si>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</si>
  <si>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</si>
  <si>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</si>
  <si>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</si>
  <si>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</si>
  <si>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</si>
  <si>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</si>
  <si>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</si>
  <si>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</si>
  <si>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</si>
  <si>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</si>
  <si>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</si>
  <si>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</si>
  <si>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</si>
  <si>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</si>
  <si>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</si>
  <si>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</si>
  <si>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</si>
  <si>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</si>
  <si>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</si>
  <si>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</si>
  <si>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</si>
  <si>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</si>
  <si>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</si>
  <si>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</si>
  <si>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</si>
  <si>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</si>
  <si>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</si>
  <si>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</si>
  <si>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</si>
  <si>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</si>
  <si>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</si>
  <si>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</si>
  <si>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</si>
  <si>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</si>
  <si>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</si>
  <si>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</si>
  <si>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</si>
  <si>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</si>
  <si>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</si>
  <si>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</si>
  <si>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</si>
  <si>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</si>
  <si>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</si>
  <si>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</si>
  <si>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</si>
  <si>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</si>
  <si>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</si>
  <si>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</si>
  <si>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</si>
  <si>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</si>
  <si>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</si>
  <si>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</si>
  <si>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</si>
  <si>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</si>
  <si>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</si>
  <si>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</si>
  <si>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</si>
  <si>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</si>
  <si>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</si>
  <si>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</si>
  <si>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</si>
  <si>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</si>
  <si>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</si>
  <si>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</si>
  <si>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</si>
  <si>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</si>
  <si>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</si>
  <si>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</si>
  <si>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</si>
  <si>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</si>
  <si>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</si>
  <si>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</si>
  <si>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</si>
  <si>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</si>
  <si>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</si>
  <si>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</si>
  <si>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</si>
  <si>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</si>
  <si>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</si>
  <si>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</si>
  <si>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</si>
  <si>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</si>
  <si>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</si>
  <si>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</si>
  <si>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</si>
  <si>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</si>
  <si>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</si>
  <si>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</si>
  <si>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</si>
  <si>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</si>
  <si>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</si>
  <si>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</si>
  <si>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</si>
  <si>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</si>
  <si>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</si>
  <si>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</si>
  <si>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</si>
  <si>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</si>
  <si>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</si>
  <si>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</si>
  <si>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</si>
  <si>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</si>
  <si>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</si>
  <si>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</si>
  <si>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</si>
  <si>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</si>
  <si>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</si>
  <si>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</si>
  <si>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</si>
  <si>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</si>
  <si>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</si>
  <si>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</si>
  <si>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</si>
  <si>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</si>
  <si>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</si>
  <si>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</si>
  <si>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</si>
  <si>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</si>
  <si>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</si>
  <si>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</si>
  <si>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</si>
  <si>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</si>
  <si>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</si>
  <si>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</si>
  <si>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</si>
  <si>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</si>
  <si>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</si>
  <si>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</si>
  <si>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</si>
  <si>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</si>
  <si>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</si>
  <si>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</si>
  <si>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</si>
  <si>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</si>
  <si>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</si>
  <si>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</si>
  <si>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</si>
  <si>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</si>
  <si>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</si>
  <si>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</si>
  <si>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</si>
  <si>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</si>
  <si>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</si>
  <si>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</si>
  <si>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</si>
  <si>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</si>
  <si>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</si>
  <si>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</si>
  <si>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</si>
  <si>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</si>
  <si>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</si>
  <si>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</si>
  <si>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</si>
  <si>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</si>
  <si>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</si>
  <si>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</si>
  <si>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</si>
  <si>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</si>
  <si>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</si>
  <si>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</si>
  <si>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</si>
  <si>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</si>
  <si>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</si>
  <si>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</si>
  <si>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</si>
  <si>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</si>
  <si>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</si>
  <si>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</si>
  <si>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</si>
  <si>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</si>
  <si>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</si>
  <si>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</si>
  <si>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</si>
  <si>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</si>
  <si>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</si>
  <si>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</si>
  <si>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</si>
  <si>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</si>
  <si>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</si>
  <si>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</si>
  <si>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</si>
  <si>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</si>
  <si>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</si>
  <si>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</si>
  <si>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</si>
  <si>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</si>
  <si>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</si>
  <si>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</si>
  <si>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</si>
  <si>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</si>
  <si>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</si>
  <si>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</si>
  <si>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</si>
  <si>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</si>
  <si>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</si>
  <si>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</si>
  <si>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</si>
  <si>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</si>
  <si>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</si>
  <si>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</si>
  <si>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</si>
  <si>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</si>
  <si>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</si>
  <si>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</si>
  <si>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</si>
  <si>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</si>
  <si>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</si>
  <si>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</si>
  <si>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</si>
  <si>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</si>
  <si>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</si>
  <si>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</si>
  <si>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</si>
  <si>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</si>
  <si>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</si>
  <si>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</si>
  <si>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</si>
  <si>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</si>
  <si>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</si>
  <si>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</si>
  <si>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</si>
  <si>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</si>
  <si>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</si>
  <si>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</si>
  <si>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</si>
  <si>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</si>
  <si>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</si>
  <si>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</si>
  <si>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</si>
  <si>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</si>
  <si>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</si>
  <si>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</si>
  <si>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</si>
  <si>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</si>
  <si>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</si>
  <si>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</si>
  <si>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</si>
  <si>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</si>
  <si>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</si>
  <si>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</si>
  <si>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</si>
  <si>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</si>
  <si>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</si>
  <si>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</si>
  <si>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</si>
  <si>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</si>
  <si>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</si>
  <si>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</si>
  <si>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</si>
  <si>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</si>
  <si>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</si>
  <si>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</si>
  <si>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</si>
  <si>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</si>
  <si>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</si>
  <si>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</si>
  <si>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</si>
  <si>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</si>
  <si>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</si>
  <si>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</si>
  <si>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</si>
  <si>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</si>
  <si>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</si>
  <si>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</si>
  <si>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</si>
  <si>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</si>
  <si>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</si>
  <si>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</si>
  <si>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</si>
  <si>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</si>
  <si>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</si>
  <si>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</si>
  <si>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</si>
  <si>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</si>
  <si>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</si>
  <si>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</si>
  <si>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</si>
  <si>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</si>
  <si>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</si>
  <si>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</si>
  <si>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</si>
  <si>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</si>
  <si>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</si>
  <si>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</si>
  <si>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</si>
  <si>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</si>
  <si>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</si>
  <si>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</si>
  <si>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</si>
  <si>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</si>
  <si>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</si>
  <si>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</si>
  <si>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</si>
  <si>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</si>
  <si>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</si>
  <si>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</si>
  <si>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</si>
  <si>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</si>
  <si>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</si>
  <si>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</si>
  <si>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</si>
  <si>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</si>
  <si>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</si>
  <si>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</si>
  <si>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</si>
  <si>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</si>
  <si>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</si>
  <si>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</si>
  <si>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</si>
  <si>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</si>
  <si>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</si>
  <si>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</si>
  <si>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</si>
  <si>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</si>
  <si>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</si>
  <si>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</si>
  <si>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</si>
  <si>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</si>
  <si>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</si>
  <si>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</si>
  <si>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</si>
  <si>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</si>
  <si>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</si>
  <si>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</si>
  <si>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</si>
  <si>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</si>
  <si>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</si>
  <si>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</si>
  <si>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</si>
  <si>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</si>
  <si>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</si>
  <si>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</si>
  <si>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</si>
  <si>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</si>
  <si>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</si>
  <si>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</si>
  <si>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</si>
  <si>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</si>
  <si>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</si>
  <si>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</si>
  <si>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</si>
  <si>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</si>
  <si>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</si>
  <si>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</si>
  <si>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</si>
  <si>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</si>
  <si>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</si>
  <si>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</si>
  <si>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</si>
  <si>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</si>
  <si>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</si>
  <si>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</si>
  <si>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</si>
  <si>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</si>
  <si>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</si>
  <si>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</si>
  <si>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</si>
  <si>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</si>
  <si>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</si>
  <si>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</si>
  <si>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</si>
  <si>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</si>
  <si>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</si>
  <si>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</si>
  <si>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</si>
  <si>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</si>
  <si>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</si>
  <si>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</si>
  <si>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</si>
  <si>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</si>
  <si>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</si>
  <si>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</si>
  <si>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</si>
  <si>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</si>
  <si>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</si>
  <si>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</si>
  <si>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</si>
  <si>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</si>
  <si>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</si>
  <si>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</si>
  <si>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</si>
  <si>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</si>
  <si>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</si>
  <si>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</si>
  <si>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</si>
  <si>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</si>
  <si>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</si>
  <si>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</si>
  <si>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</si>
  <si>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</si>
  <si>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</si>
  <si>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</si>
  <si>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</si>
  <si>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</si>
  <si>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</si>
  <si>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</si>
  <si>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</si>
  <si>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</si>
  <si>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</si>
  <si>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</si>
  <si>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</si>
  <si>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</si>
  <si>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</si>
  <si>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</si>
  <si>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</si>
  <si>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</si>
  <si>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</si>
  <si>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</si>
  <si>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</si>
  <si>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</si>
  <si>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</si>
  <si>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</si>
  <si>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</si>
  <si>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</si>
  <si>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</si>
  <si>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</si>
  <si>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</si>
  <si>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</si>
  <si>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</si>
  <si>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</si>
  <si>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</si>
  <si>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</si>
  <si>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</si>
  <si>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</si>
  <si>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</si>
  <si>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</si>
  <si>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</si>
  <si>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</si>
  <si>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</si>
  <si>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</si>
  <si>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</si>
  <si>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</si>
  <si>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</si>
  <si>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</si>
  <si>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</si>
  <si>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</si>
  <si>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</si>
  <si>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</si>
  <si>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</si>
  <si>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</si>
  <si>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</si>
  <si>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</si>
  <si>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</si>
  <si>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</si>
  <si>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</si>
  <si>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</si>
  <si>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</si>
  <si>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</si>
  <si>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</si>
  <si>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</si>
  <si>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</si>
  <si>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</si>
  <si>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</si>
  <si>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</si>
  <si>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</si>
  <si>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</si>
  <si>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</si>
  <si>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</si>
  <si>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</si>
  <si>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</si>
  <si>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</si>
  <si>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</si>
  <si>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</si>
  <si>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</si>
  <si>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</si>
  <si>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</si>
  <si>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</si>
  <si>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</si>
  <si>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</si>
  <si>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</si>
  <si>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</si>
  <si>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</si>
  <si>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</si>
  <si>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</si>
  <si>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</si>
  <si>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</si>
  <si>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</si>
  <si>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</si>
  <si>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</si>
  <si>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</si>
  <si>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</si>
  <si>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</si>
  <si>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</si>
  <si>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</si>
  <si>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</si>
  <si>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</si>
  <si>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</si>
  <si>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</si>
  <si>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</si>
  <si>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</si>
  <si>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</si>
  <si>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</si>
  <si>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</si>
  <si>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</si>
  <si>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</si>
  <si>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</si>
  <si>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</si>
  <si>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</si>
  <si>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</si>
  <si>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</si>
  <si>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</si>
  <si>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</si>
  <si>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</si>
  <si>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</si>
  <si>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</si>
  <si>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</si>
  <si>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</si>
  <si>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</si>
  <si>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</si>
  <si>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</si>
  <si>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</si>
  <si>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</si>
  <si>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</si>
  <si>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</si>
  <si>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</si>
  <si>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</si>
  <si>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</si>
  <si>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</si>
  <si>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</si>
  <si>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</si>
  <si>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</si>
  <si>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</si>
  <si>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</si>
  <si>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</si>
  <si>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</si>
  <si>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</si>
  <si>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</si>
  <si>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</si>
  <si>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</si>
  <si>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</si>
  <si>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</si>
  <si>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</si>
  <si>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</si>
  <si>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</si>
  <si>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</si>
  <si>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</si>
  <si>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</si>
  <si>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</si>
  <si>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</si>
  <si>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</si>
  <si>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</si>
  <si>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</si>
  <si>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</si>
  <si>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</si>
  <si>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</si>
  <si>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</si>
  <si>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</si>
  <si>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</si>
  <si>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</si>
  <si>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</si>
  <si>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</si>
  <si>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</si>
  <si>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</si>
  <si>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</si>
  <si>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</si>
  <si>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</si>
  <si>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</si>
  <si>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</si>
  <si>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</si>
  <si>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</si>
  <si>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</si>
  <si>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</si>
  <si>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</si>
  <si>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</si>
  <si>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</si>
  <si>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</si>
  <si>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</si>
  <si>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</si>
  <si>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</si>
  <si>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</si>
  <si>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</si>
  <si>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</si>
  <si>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</si>
  <si>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</si>
  <si>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</si>
  <si>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</si>
  <si>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</si>
  <si>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</si>
  <si>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</si>
  <si>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</si>
  <si>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</si>
  <si>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</si>
  <si>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</si>
  <si>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</si>
  <si>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</si>
  <si>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</si>
  <si>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</si>
  <si>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</si>
  <si>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</si>
  <si>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</si>
  <si>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</si>
  <si>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</si>
  <si>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</si>
  <si>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</si>
  <si>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</si>
  <si>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</si>
  <si>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</si>
  <si>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</si>
  <si>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</si>
  <si>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</si>
  <si>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</si>
  <si>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</si>
  <si>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</si>
  <si>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</si>
  <si>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</si>
  <si>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</si>
  <si>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</si>
  <si>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</si>
  <si>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</si>
  <si>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</si>
  <si>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</si>
  <si>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</si>
  <si>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</si>
  <si>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</si>
  <si>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</si>
  <si>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</si>
  <si>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</si>
  <si>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</si>
  <si>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</si>
  <si>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</si>
  <si>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</si>
  <si>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</si>
  <si>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</si>
  <si>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</si>
  <si>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</si>
  <si>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</si>
  <si>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</si>
  <si>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</si>
  <si>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</si>
  <si>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</si>
  <si>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</si>
  <si>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</si>
  <si>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</si>
  <si>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</si>
  <si>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</si>
  <si>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</si>
  <si>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</si>
  <si>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</si>
  <si>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</si>
  <si>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</si>
  <si>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</si>
  <si>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</si>
  <si>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</si>
  <si>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</si>
  <si>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</si>
  <si>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</si>
  <si>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</si>
  <si>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</si>
  <si>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</si>
  <si>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</si>
  <si>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</si>
  <si>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</si>
  <si>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</si>
  <si>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</si>
  <si>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</si>
  <si>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</si>
  <si>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</si>
  <si>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</si>
  <si>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</si>
  <si>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</si>
  <si>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</si>
  <si>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</si>
  <si>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</si>
  <si>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</si>
  <si>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</si>
  <si>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</si>
  <si>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</si>
  <si>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</si>
  <si>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</si>
  <si>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</si>
  <si>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</si>
  <si>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</si>
  <si>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</si>
  <si>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</si>
  <si>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</si>
  <si>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</si>
  <si>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</si>
  <si>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</si>
  <si>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</si>
  <si>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</si>
  <si>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</si>
  <si>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</si>
  <si>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</si>
  <si>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</si>
  <si>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</si>
  <si>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</si>
  <si>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</si>
  <si>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</si>
  <si>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</si>
  <si>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</si>
  <si>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</si>
  <si>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</si>
  <si>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</si>
  <si>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</si>
  <si>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</si>
  <si>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</si>
  <si>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</si>
  <si>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</si>
  <si>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</si>
  <si>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</si>
  <si>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</si>
  <si>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</si>
  <si>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</si>
  <si>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</si>
  <si>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</si>
  <si>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</si>
  <si>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</si>
  <si>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</si>
  <si>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</si>
  <si>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</si>
  <si>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</si>
  <si>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</si>
  <si>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</si>
  <si>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</si>
  <si>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</si>
  <si>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</si>
  <si>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</si>
  <si>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</si>
  <si>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</si>
  <si>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</si>
  <si>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</si>
  <si>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</si>
  <si>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</si>
  <si>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</si>
  <si>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</si>
  <si>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</si>
  <si>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</si>
  <si>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</si>
  <si>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</si>
  <si>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</si>
  <si>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</si>
  <si>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</si>
  <si>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</si>
  <si>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</si>
  <si>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</si>
  <si>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</si>
  <si>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</si>
  <si>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</si>
  <si>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</si>
  <si>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</si>
  <si>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</si>
  <si>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</si>
  <si>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</si>
  <si>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</si>
  <si>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</si>
  <si>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</si>
  <si>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</si>
  <si>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</si>
  <si>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</si>
  <si>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</si>
  <si>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</si>
  <si>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</si>
  <si>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</si>
  <si>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</si>
  <si>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</si>
  <si>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</si>
  <si>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</si>
  <si>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</si>
  <si>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</si>
  <si>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</si>
  <si>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</si>
  <si>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</si>
  <si>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</si>
  <si>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</si>
  <si>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</si>
  <si>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</si>
  <si>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</si>
  <si>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</si>
  <si>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</si>
  <si>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</si>
  <si>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</si>
  <si>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</si>
  <si>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</si>
  <si>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</si>
  <si>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</si>
  <si>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</si>
  <si>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</si>
  <si>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</si>
  <si>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</si>
  <si>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</si>
  <si>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</si>
  <si>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</si>
  <si>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</si>
  <si>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</si>
  <si>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</si>
  <si>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</si>
  <si>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</si>
  <si>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</si>
  <si>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</si>
  <si>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</si>
  <si>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</si>
  <si>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</si>
  <si>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</si>
  <si>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</si>
  <si>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</si>
  <si>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</si>
  <si>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</si>
  <si>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</si>
  <si>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</si>
  <si>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</si>
  <si>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</si>
  <si>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</si>
  <si>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</si>
  <si>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</si>
  <si>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</si>
  <si>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</si>
  <si>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</si>
  <si>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</si>
  <si>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</si>
  <si>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</si>
  <si>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</si>
  <si>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</si>
  <si>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</si>
  <si>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</si>
  <si>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</si>
  <si>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</si>
  <si>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</si>
  <si>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</si>
  <si>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</si>
  <si>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</si>
  <si>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</si>
  <si>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</si>
  <si>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</si>
  <si>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</si>
  <si>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</si>
  <si>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</si>
  <si>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</si>
  <si>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</si>
  <si>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</si>
  <si>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</si>
  <si>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</si>
  <si>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</si>
  <si>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</si>
  <si>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</si>
  <si>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</si>
  <si>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</si>
  <si>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</si>
  <si>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</si>
  <si>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</si>
  <si>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</si>
  <si>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</si>
  <si>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</si>
  <si>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</si>
  <si>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</si>
  <si>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</si>
  <si>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</si>
  <si>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</si>
  <si>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</si>
  <si>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</si>
  <si>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</si>
  <si>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</si>
  <si>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</si>
  <si>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</si>
  <si>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</si>
  <si>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</si>
  <si>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</si>
  <si>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</si>
  <si>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</si>
  <si>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</si>
  <si>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</si>
  <si>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</si>
  <si>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</si>
  <si>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</si>
  <si>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</si>
  <si>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</si>
  <si>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</si>
  <si>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</si>
  <si>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</si>
  <si>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</si>
  <si>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</si>
  <si>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</si>
  <si>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</si>
  <si>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</si>
  <si>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</si>
  <si>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</si>
  <si>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</si>
  <si>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</si>
  <si>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</si>
  <si>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</si>
  <si>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</si>
  <si>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</si>
  <si>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</si>
  <si>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</si>
  <si>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</si>
  <si>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</si>
  <si>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</si>
  <si>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</si>
  <si>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</si>
  <si>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</si>
  <si>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</si>
  <si>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</si>
  <si>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</si>
  <si>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</si>
  <si>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</si>
  <si>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</si>
  <si>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</si>
  <si>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</si>
  <si>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</si>
  <si>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</si>
  <si>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</si>
  <si>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</si>
  <si>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</si>
  <si>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</si>
  <si>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</si>
  <si>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</si>
  <si>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</si>
  <si>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</si>
  <si>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</si>
  <si>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</si>
  <si>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</si>
  <si>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</si>
  <si>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</si>
  <si>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</si>
  <si>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</si>
  <si>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</si>
  <si>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</si>
  <si>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</si>
  <si>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</si>
  <si>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</si>
  <si>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</si>
  <si>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</si>
  <si>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</si>
  <si>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</si>
  <si>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</si>
  <si>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</si>
  <si>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</si>
  <si>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</si>
  <si>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</si>
  <si>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</si>
  <si>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</si>
  <si>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</si>
  <si>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</si>
  <si>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</si>
  <si>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</si>
  <si>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</si>
  <si>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</si>
  <si>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</si>
  <si>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</si>
  <si>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</si>
  <si>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</si>
  <si>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</si>
  <si>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</si>
  <si>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</si>
  <si>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</si>
  <si>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</si>
  <si>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</si>
  <si>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</si>
  <si>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</si>
  <si>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</si>
  <si>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</si>
  <si>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</si>
  <si>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</si>
  <si>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</si>
  <si>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</si>
  <si>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</si>
  <si>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</si>
  <si>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</si>
  <si>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</si>
  <si>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</si>
  <si>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</si>
  <si>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</si>
  <si>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</si>
  <si>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</si>
  <si>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</si>
  <si>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</si>
  <si>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</si>
  <si>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</si>
  <si>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</si>
  <si>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</si>
  <si>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</si>
  <si>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</si>
  <si>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</si>
  <si>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</si>
  <si>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</si>
  <si>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</si>
  <si>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</si>
  <si>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</si>
  <si>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</si>
  <si>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</si>
  <si>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</si>
  <si>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</si>
  <si>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</si>
  <si>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</si>
  <si>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</si>
  <si>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</si>
  <si>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</si>
  <si>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</si>
  <si>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</si>
  <si>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</si>
  <si>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</si>
  <si>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</si>
  <si>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</si>
  <si>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</si>
  <si>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</si>
  <si>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</si>
  <si>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</si>
  <si>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</si>
  <si>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</si>
  <si>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</si>
  <si>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</si>
  <si>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</si>
  <si>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</si>
  <si>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</si>
  <si>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</si>
  <si>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</si>
  <si>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</si>
  <si>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</si>
  <si>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</si>
  <si>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</si>
  <si>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</si>
  <si>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</si>
  <si>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</si>
  <si>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</si>
  <si>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</si>
  <si>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</si>
  <si>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</si>
  <si>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</si>
  <si>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</si>
  <si>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</si>
  <si>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</si>
  <si>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</si>
  <si>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</si>
  <si>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</si>
  <si>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</si>
  <si>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</si>
  <si>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</si>
  <si>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</si>
  <si>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</si>
  <si>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</si>
  <si>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</si>
  <si>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</si>
  <si>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</si>
  <si>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</si>
  <si>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</si>
  <si>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</si>
  <si>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</si>
  <si>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</si>
  <si>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</si>
  <si>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</si>
  <si>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</si>
  <si>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</si>
  <si>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</si>
  <si>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</si>
  <si>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</si>
  <si>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</si>
  <si>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</si>
  <si>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</si>
  <si>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</si>
  <si>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</si>
  <si>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</si>
  <si>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</si>
  <si>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</si>
  <si>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</si>
  <si>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</si>
  <si>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</si>
  <si>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</si>
  <si>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</si>
  <si>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</si>
  <si>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</si>
  <si>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</si>
  <si>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</si>
  <si>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</si>
  <si>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</si>
  <si>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</si>
  <si>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</si>
  <si>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</si>
  <si>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</si>
  <si>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</si>
  <si>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</si>
  <si>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</si>
  <si>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</si>
  <si>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</si>
  <si>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</si>
  <si>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</si>
  <si>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</si>
  <si>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</si>
  <si>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</si>
  <si>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</si>
  <si>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</si>
  <si>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</si>
  <si>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</si>
  <si>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</si>
  <si>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</si>
  <si>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</si>
  <si>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</si>
  <si>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</si>
  <si>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</si>
  <si>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</si>
  <si>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</si>
  <si>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</si>
  <si>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</si>
  <si>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</si>
  <si>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</si>
  <si>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</si>
  <si>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</si>
  <si>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</si>
  <si>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</si>
  <si>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</si>
  <si>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</si>
  <si>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</si>
  <si>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</si>
  <si>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</si>
  <si>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</si>
  <si>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</si>
  <si>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</si>
  <si>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</si>
  <si>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</si>
  <si>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</si>
  <si>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</si>
  <si>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</si>
  <si>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</si>
  <si>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</si>
  <si>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</si>
  <si>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</si>
  <si>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</si>
  <si>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</si>
  <si>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</si>
  <si>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</si>
  <si>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</si>
  <si>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</si>
  <si>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</si>
  <si>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</si>
  <si>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</si>
  <si>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</si>
  <si>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</si>
  <si>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</si>
  <si>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</si>
  <si>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</si>
  <si>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</si>
  <si>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</si>
  <si>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</si>
  <si>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</si>
  <si>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</si>
  <si>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</si>
  <si>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</si>
  <si>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</si>
  <si>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</si>
  <si>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</si>
  <si>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</si>
  <si>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</si>
  <si>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</si>
  <si>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</si>
  <si>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</si>
  <si>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</si>
  <si>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</si>
  <si>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</si>
  <si>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</si>
  <si>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</si>
  <si>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</si>
  <si>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</si>
  <si>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</si>
  <si>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</si>
  <si>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</si>
  <si>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</si>
  <si>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</si>
  <si>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</si>
  <si>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</si>
  <si>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</si>
  <si>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</si>
  <si>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</si>
  <si>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</si>
  <si>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</si>
  <si>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</si>
  <si>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</si>
  <si>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</si>
  <si>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</si>
  <si>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</si>
  <si>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</si>
  <si>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</si>
  <si>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</si>
  <si>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</si>
  <si>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</si>
  <si>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</si>
  <si>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</si>
  <si>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</si>
  <si>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</si>
  <si>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</si>
  <si>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</si>
  <si>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</si>
  <si>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</si>
  <si>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</si>
  <si>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</si>
  <si>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</si>
  <si>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</si>
  <si>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</si>
  <si>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</si>
  <si>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</si>
  <si>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</si>
  <si>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</si>
  <si>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</si>
  <si>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</si>
  <si>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</si>
  <si>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</si>
  <si>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</si>
  <si>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</si>
  <si>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</si>
  <si>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</si>
  <si>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</si>
  <si>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</si>
  <si>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</si>
  <si>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</si>
  <si>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</si>
  <si>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</si>
  <si>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</si>
  <si>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</si>
  <si>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</si>
  <si>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</si>
  <si>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</si>
  <si>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</si>
  <si>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</si>
  <si>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</si>
  <si>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</si>
  <si>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</si>
  <si>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</si>
  <si>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</si>
  <si>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</si>
  <si>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</si>
  <si>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</si>
  <si>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</si>
  <si>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</si>
  <si>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</si>
  <si>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</si>
  <si>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</si>
  <si>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</si>
  <si>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</si>
  <si>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</si>
  <si>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</si>
  <si>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</si>
  <si>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</si>
  <si>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</si>
  <si>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</si>
  <si>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</si>
  <si>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</si>
  <si>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</si>
  <si>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</si>
  <si>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</si>
  <si>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</si>
  <si>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</si>
  <si>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</si>
  <si>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</si>
  <si>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</si>
  <si>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</si>
  <si>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</si>
  <si>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</si>
  <si>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</si>
  <si>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</si>
  <si>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</si>
  <si>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</si>
  <si>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</si>
  <si>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</si>
  <si>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</si>
  <si>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</si>
  <si>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</si>
  <si>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</si>
  <si>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</si>
  <si>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</si>
  <si>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</si>
  <si>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</si>
  <si>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</si>
  <si>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</si>
  <si>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</si>
  <si>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</si>
  <si>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</si>
  <si>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</si>
  <si>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</si>
  <si>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</si>
  <si>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</si>
  <si>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</si>
  <si>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</si>
  <si>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</si>
  <si>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</si>
  <si>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</si>
  <si>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</si>
  <si>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</si>
  <si>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</si>
  <si>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</si>
  <si>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</si>
  <si>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</si>
  <si>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</si>
  <si>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</si>
  <si>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</si>
  <si>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</si>
  <si>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</si>
  <si>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</si>
  <si>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</si>
  <si>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</si>
  <si>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</si>
  <si>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</si>
  <si>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</si>
  <si>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</si>
  <si>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</si>
  <si>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</si>
  <si>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</si>
  <si>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</si>
  <si>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</si>
  <si>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</si>
  <si>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</si>
  <si>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</si>
  <si>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</si>
  <si>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</si>
  <si>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</si>
  <si>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</si>
  <si>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</si>
  <si>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</si>
  <si>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</si>
  <si>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</si>
  <si>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</si>
  <si>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</si>
  <si>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</si>
  <si>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</si>
  <si>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</si>
  <si>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</si>
  <si>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</si>
  <si>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</si>
  <si>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</si>
  <si>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</si>
  <si>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</si>
  <si>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</si>
  <si>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</si>
  <si>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</si>
  <si>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</si>
  <si>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</si>
  <si>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</si>
  <si>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</si>
  <si>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</si>
  <si>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</si>
  <si>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</si>
  <si>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</si>
  <si>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</si>
  <si>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</si>
  <si>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</si>
  <si>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</si>
  <si>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</si>
  <si>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</si>
  <si>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</si>
  <si>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</si>
  <si>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</si>
  <si>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</si>
  <si>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</si>
  <si>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</si>
  <si>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</si>
  <si>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</si>
  <si>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</si>
  <si>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</si>
  <si>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</si>
  <si>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</si>
  <si>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</si>
  <si>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</si>
  <si>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</si>
  <si>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</si>
  <si>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</si>
  <si>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</si>
  <si>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</si>
  <si>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</si>
  <si>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</si>
  <si>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</si>
  <si>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</si>
  <si>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</si>
  <si>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</si>
  <si>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</si>
  <si>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</si>
  <si>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</si>
  <si>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</si>
  <si>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</si>
  <si>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</si>
  <si>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</si>
  <si>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</si>
  <si>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</si>
  <si>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</si>
  <si>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</si>
  <si>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</si>
  <si>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</si>
  <si>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</si>
  <si>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</si>
  <si>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</si>
  <si>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</si>
  <si>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</si>
  <si>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</si>
  <si>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</si>
  <si>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</si>
  <si>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</si>
  <si>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</si>
  <si>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</si>
  <si>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</si>
  <si>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</si>
  <si>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</si>
  <si>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</si>
  <si>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</si>
  <si>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</si>
  <si>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</si>
  <si>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</si>
  <si>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</si>
  <si>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</si>
  <si>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</si>
  <si>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</si>
  <si>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</si>
  <si>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</si>
  <si>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</si>
  <si>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</si>
  <si>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</si>
  <si>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</si>
  <si>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</si>
  <si>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</si>
  <si>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</si>
  <si>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</si>
  <si>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</si>
  <si>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</si>
  <si>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</si>
  <si>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</si>
  <si>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</si>
  <si>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</si>
  <si>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</si>
  <si>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</si>
  <si>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</si>
  <si>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</si>
  <si>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</si>
  <si>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</si>
  <si>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</si>
  <si>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</si>
  <si>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</si>
  <si>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</si>
  <si>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</si>
  <si>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</si>
  <si>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</si>
  <si>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</si>
  <si>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</si>
  <si>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</si>
  <si>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</si>
  <si>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</si>
  <si>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</si>
  <si>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</si>
  <si>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</si>
  <si>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</si>
  <si>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</si>
  <si>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</si>
  <si>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</si>
  <si>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</si>
  <si>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</si>
  <si>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</si>
  <si>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</si>
  <si>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</si>
  <si>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</si>
  <si>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</si>
  <si>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</si>
  <si>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</si>
  <si>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</si>
  <si>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</si>
  <si>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</si>
  <si>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</si>
  <si>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</si>
  <si>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</si>
  <si>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</si>
  <si>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</si>
  <si>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</si>
  <si>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</si>
  <si>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</si>
  <si>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</si>
  <si>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</si>
  <si>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</si>
  <si>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</si>
  <si>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</si>
  <si>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</si>
  <si>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</si>
  <si>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</si>
  <si>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</si>
  <si>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</si>
  <si>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</si>
  <si>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</si>
  <si>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</si>
  <si>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</si>
  <si>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</si>
  <si>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</si>
  <si>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</si>
  <si>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</si>
  <si>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</si>
  <si>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</si>
  <si>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</si>
  <si>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</si>
  <si>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</si>
  <si>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</si>
  <si>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</si>
  <si>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</si>
  <si>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</si>
  <si>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</si>
  <si>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</si>
  <si>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</si>
  <si>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</si>
  <si>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</si>
  <si>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</si>
  <si>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</si>
  <si>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</si>
  <si>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</si>
  <si>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</si>
  <si>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</si>
  <si>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</si>
  <si>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</si>
  <si>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</si>
  <si>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</si>
  <si>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</si>
  <si>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</si>
  <si>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</si>
  <si>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</si>
  <si>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</si>
  <si>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</si>
  <si>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</si>
  <si>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</si>
  <si>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</si>
  <si>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</si>
  <si>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</si>
  <si>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</si>
  <si>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</si>
  <si>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</si>
  <si>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</si>
  <si>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</si>
  <si>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</si>
  <si>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</si>
  <si>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</si>
  <si>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</si>
  <si>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</si>
  <si>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</si>
  <si>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</si>
  <si>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</si>
  <si>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</si>
  <si>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</si>
  <si>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</si>
  <si>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</si>
  <si>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</si>
  <si>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</si>
  <si>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</si>
  <si>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</si>
  <si>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</si>
  <si>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</si>
  <si>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</si>
  <si>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</si>
  <si>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</si>
  <si>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</si>
  <si>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</si>
  <si>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</si>
  <si>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</si>
  <si>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</si>
  <si>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</si>
  <si>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</si>
  <si>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</si>
  <si>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</si>
  <si>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</si>
  <si>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</si>
  <si>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</si>
  <si>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</si>
  <si>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</si>
  <si>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</si>
  <si>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</si>
  <si>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</si>
  <si>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</si>
  <si>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</si>
  <si>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</si>
  <si>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</si>
  <si>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</si>
  <si>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</si>
  <si>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</si>
  <si>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</si>
  <si>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</si>
  <si>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</si>
  <si>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</si>
  <si>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</si>
  <si>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</si>
  <si>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</si>
  <si>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</si>
  <si>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</si>
  <si>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</si>
  <si>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</si>
  <si>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</si>
  <si>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</si>
  <si>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</si>
  <si>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</si>
  <si>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</si>
  <si>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</si>
  <si>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</si>
  <si>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</si>
  <si>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</si>
  <si>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</si>
  <si>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</si>
  <si>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</si>
  <si>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</si>
  <si>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</si>
  <si>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</si>
  <si>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</si>
  <si>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</si>
  <si>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</si>
  <si>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</si>
  <si>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</si>
  <si>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</si>
  <si>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</si>
  <si>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</si>
  <si>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</si>
  <si>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</si>
  <si>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</si>
  <si>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</si>
  <si>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</si>
  <si>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</si>
  <si>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</si>
  <si>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</si>
  <si>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</si>
  <si>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</si>
  <si>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</si>
  <si>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</si>
  <si>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</si>
  <si>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</si>
  <si>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</si>
  <si>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</si>
  <si>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</si>
  <si>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</si>
  <si>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</si>
  <si>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</si>
  <si>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</si>
  <si>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</si>
  <si>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</si>
  <si>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</si>
  <si>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</si>
  <si>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</si>
  <si>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</si>
  <si>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</si>
  <si>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</si>
  <si>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</si>
  <si>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</si>
  <si>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</si>
  <si>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</si>
  <si>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</si>
  <si>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</si>
  <si>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</si>
  <si>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</si>
  <si>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</si>
  <si>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</si>
  <si>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</si>
  <si>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</si>
  <si>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</si>
  <si>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</si>
  <si>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</si>
  <si>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</si>
  <si>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</si>
  <si>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</si>
  <si>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</si>
  <si>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</si>
  <si>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</si>
  <si>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</si>
  <si>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</si>
  <si>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</si>
  <si>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</si>
  <si>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</si>
  <si>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</si>
  <si>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</si>
  <si>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</si>
  <si>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</si>
  <si>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</si>
  <si>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</si>
  <si>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</si>
  <si>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</si>
  <si>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</si>
  <si>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</si>
  <si>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</si>
  <si>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</si>
  <si>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</si>
  <si>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</si>
  <si>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</si>
  <si>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</si>
  <si>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</si>
  <si>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</si>
  <si>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</si>
  <si>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</si>
  <si>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</si>
  <si>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</si>
  <si>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</si>
  <si>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</si>
  <si>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</si>
  <si>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</si>
  <si>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</si>
  <si>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</si>
  <si>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</si>
  <si>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</si>
  <si>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</si>
  <si>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</si>
  <si>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</si>
  <si>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</si>
  <si>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</si>
  <si>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</si>
  <si>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</si>
  <si>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</si>
  <si>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</si>
  <si>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</si>
  <si>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</si>
  <si>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</si>
  <si>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</si>
  <si>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</si>
  <si>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</si>
  <si>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</si>
  <si>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</si>
  <si>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</si>
  <si>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</si>
  <si>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</si>
  <si>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</si>
  <si>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</si>
  <si>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</si>
  <si>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</si>
  <si>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</si>
  <si>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</si>
  <si>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</si>
  <si>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</si>
  <si>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</si>
  <si>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</si>
  <si>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</si>
  <si>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</si>
  <si>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</si>
  <si>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</si>
  <si>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</si>
  <si>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</si>
  <si>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</si>
  <si>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</si>
  <si>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</si>
  <si>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</si>
  <si>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</si>
  <si>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</si>
  <si>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</si>
  <si>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</si>
  <si>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</si>
  <si>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</si>
  <si>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</si>
  <si>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</si>
  <si>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</si>
  <si>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</si>
  <si>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</si>
  <si>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</si>
  <si>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</si>
  <si>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</si>
  <si>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</si>
  <si>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</si>
  <si>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</si>
  <si>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</si>
  <si>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</si>
  <si>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</si>
  <si>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</si>
  <si>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</si>
  <si>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</si>
  <si>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</si>
  <si>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</si>
  <si>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</si>
  <si>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</si>
  <si>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</si>
  <si>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</si>
  <si>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</si>
  <si>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</si>
  <si>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</si>
  <si>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</si>
  <si>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</si>
  <si>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</si>
  <si>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</si>
  <si>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</si>
  <si>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</si>
  <si>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</si>
  <si>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</si>
  <si>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</si>
  <si>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</si>
  <si>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</si>
  <si>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</si>
  <si>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</si>
  <si>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</si>
  <si>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</si>
  <si>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</si>
  <si>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</si>
  <si>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</si>
  <si>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</si>
  <si>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</si>
  <si>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</si>
  <si>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</si>
  <si>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</si>
  <si>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</si>
  <si>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</si>
  <si>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</si>
  <si>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</si>
  <si>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</si>
  <si>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</si>
  <si>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</si>
  <si>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</si>
  <si>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</si>
  <si>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</si>
  <si>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</si>
  <si>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</si>
  <si>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</si>
  <si>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</si>
  <si>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</si>
  <si>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</si>
  <si>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</si>
  <si>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</si>
  <si>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</si>
  <si>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</si>
  <si>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</si>
  <si>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</si>
  <si>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</si>
  <si>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</si>
  <si>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</si>
  <si>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</si>
  <si>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</si>
  <si>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</si>
  <si>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</si>
  <si>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</si>
  <si>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</si>
  <si>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</si>
  <si>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</si>
  <si>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</si>
  <si>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</si>
  <si>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</si>
  <si>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</si>
  <si>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</si>
  <si>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</si>
  <si>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</si>
  <si>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</si>
  <si>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</si>
  <si>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</si>
  <si>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</si>
  <si>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</si>
  <si>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</si>
  <si>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</si>
  <si>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</si>
  <si>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</si>
  <si>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</si>
  <si>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</si>
  <si>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</si>
  <si>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</si>
  <si>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</si>
  <si>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</si>
  <si>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</si>
  <si>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</si>
  <si>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</si>
  <si>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</si>
  <si>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</si>
  <si>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</si>
  <si>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</si>
  <si>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</si>
  <si>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</si>
  <si>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</si>
  <si>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</si>
  <si>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</si>
  <si>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</si>
  <si>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</si>
  <si>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</si>
  <si>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</si>
  <si>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</si>
  <si>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</si>
  <si>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</si>
  <si>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</si>
  <si>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</si>
  <si>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</si>
  <si>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</si>
  <si>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</si>
  <si>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</si>
  <si>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</si>
  <si>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</si>
  <si>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</si>
  <si>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</si>
  <si>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</si>
  <si>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</si>
  <si>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</si>
  <si>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</si>
  <si>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</si>
  <si>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</si>
  <si>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</si>
  <si>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</si>
  <si>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</si>
  <si>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</si>
  <si>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</si>
  <si>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</si>
  <si>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</si>
  <si>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</si>
  <si>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</si>
  <si>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</si>
  <si>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</si>
  <si>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</si>
  <si>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</si>
  <si>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</si>
  <si>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</si>
  <si>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</si>
  <si>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</si>
  <si>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</si>
  <si>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</si>
  <si>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</si>
  <si>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</si>
  <si>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</si>
  <si>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</si>
  <si>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</si>
  <si>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</si>
  <si>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</si>
  <si>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</si>
  <si>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</si>
  <si>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</si>
  <si>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</si>
  <si>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</si>
  <si>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</si>
  <si>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</si>
  <si>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</si>
  <si>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</si>
  <si>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</si>
  <si>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</si>
  <si>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</si>
  <si>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</si>
  <si>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</si>
  <si>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</si>
  <si>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</si>
  <si>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</si>
  <si>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</si>
  <si>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</si>
  <si>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</si>
  <si>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</si>
  <si>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</si>
  <si>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</si>
  <si>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</si>
  <si>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</si>
  <si>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</si>
  <si>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</si>
  <si>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</si>
  <si>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</si>
  <si>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</si>
  <si>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</si>
  <si>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</si>
  <si>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</si>
  <si>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</si>
  <si>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</si>
  <si>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</si>
  <si>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</si>
  <si>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</si>
  <si>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</si>
  <si>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</si>
  <si>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</si>
  <si>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</si>
  <si>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</si>
  <si>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</si>
  <si>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</si>
  <si>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</si>
  <si>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</si>
  <si>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</si>
  <si>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</si>
  <si>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</si>
  <si>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</si>
  <si>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</si>
  <si>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</si>
  <si>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</si>
  <si>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</si>
  <si>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</si>
  <si>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</si>
  <si>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</si>
  <si>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</si>
  <si>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</si>
  <si>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</si>
  <si>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</si>
  <si>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</si>
  <si>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</si>
  <si>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</si>
  <si>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</si>
  <si>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</si>
  <si>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</si>
  <si>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</si>
  <si>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</si>
  <si>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</si>
  <si>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</si>
  <si>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</si>
  <si>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</si>
  <si>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</si>
  <si>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</si>
  <si>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</si>
  <si>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</si>
  <si>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</si>
  <si>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</si>
  <si>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</si>
  <si>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</si>
  <si>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</si>
  <si>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</si>
  <si>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</si>
  <si>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</si>
  <si>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</si>
  <si>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</si>
  <si>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</si>
  <si>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</si>
  <si>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</si>
  <si>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</si>
  <si>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</si>
  <si>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</si>
  <si>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</si>
  <si>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</si>
  <si>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</si>
  <si>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</si>
  <si>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</si>
  <si>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</si>
  <si>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</si>
  <si>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</si>
  <si>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</si>
  <si>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</si>
  <si>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</si>
  <si>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</si>
  <si>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</si>
  <si>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</si>
  <si>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</si>
  <si>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</si>
  <si>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</si>
  <si>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</si>
  <si>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</si>
  <si>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</si>
  <si>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</si>
  <si>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</si>
  <si>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</si>
  <si>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</si>
  <si>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</si>
  <si>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</si>
  <si>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</si>
  <si>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</si>
  <si>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</si>
  <si>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</si>
  <si>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</si>
  <si>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</si>
  <si>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</si>
  <si>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</si>
  <si>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</si>
  <si>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</si>
  <si>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</si>
  <si>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</si>
  <si>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</si>
  <si>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</si>
  <si>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</si>
  <si>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</si>
  <si>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</si>
  <si>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</si>
  <si>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</si>
  <si>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</si>
  <si>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</si>
  <si>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</si>
  <si>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</si>
  <si>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</si>
  <si>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</si>
  <si>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</si>
  <si>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</si>
  <si>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</si>
  <si>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</si>
  <si>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</si>
  <si>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</si>
  <si>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</si>
  <si>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</si>
  <si>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</si>
  <si>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</si>
  <si>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</si>
  <si>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</si>
  <si>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</si>
  <si>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</si>
  <si>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</si>
  <si>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</si>
  <si>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</si>
  <si>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</si>
  <si>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</si>
  <si>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</si>
  <si>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</si>
  <si>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</si>
  <si>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</si>
  <si>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</si>
  <si>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</si>
  <si>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</si>
  <si>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</si>
  <si>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</si>
  <si>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</si>
  <si>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</si>
  <si>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</si>
  <si>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</si>
  <si>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</si>
  <si>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</si>
  <si>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</si>
  <si>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</si>
  <si>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</si>
  <si>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</si>
  <si>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</si>
  <si>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</si>
  <si>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</si>
  <si>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</si>
  <si>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</si>
  <si>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</si>
  <si>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</si>
  <si>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</si>
  <si>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</si>
  <si>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</si>
  <si>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</si>
  <si>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</si>
  <si>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</si>
  <si>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</si>
  <si>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</si>
  <si>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</si>
  <si>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</si>
  <si>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</si>
  <si>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</si>
  <si>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</si>
  <si>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</si>
  <si>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</si>
  <si>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</si>
  <si>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</si>
  <si>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</si>
  <si>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</si>
  <si>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</si>
  <si>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</si>
  <si>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</si>
  <si>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</si>
  <si>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</si>
  <si>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</si>
  <si>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</si>
  <si>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</si>
  <si>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</si>
  <si>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</si>
  <si>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</si>
  <si>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</si>
  <si>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</si>
  <si>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</si>
  <si>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</si>
  <si>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</si>
  <si>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</si>
  <si>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</si>
  <si>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</si>
  <si>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</si>
  <si>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</si>
  <si>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</si>
  <si>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</si>
  <si>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</si>
  <si>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</si>
  <si>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</si>
  <si>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</si>
  <si>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</si>
  <si>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</si>
  <si>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</si>
  <si>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</si>
  <si>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</si>
  <si>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</si>
  <si>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</si>
  <si>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</si>
  <si>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</si>
  <si>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</si>
  <si>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</si>
  <si>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</si>
  <si>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</si>
  <si>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</si>
  <si>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</si>
  <si>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</si>
  <si>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</si>
  <si>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</si>
  <si>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</si>
  <si>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</si>
  <si>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</si>
  <si>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</si>
  <si>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</si>
  <si>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</si>
  <si>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</si>
  <si>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</si>
  <si>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</si>
  <si>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</si>
  <si>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</si>
  <si>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</si>
  <si>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</si>
  <si>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</si>
  <si>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</si>
  <si>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</si>
  <si>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</si>
  <si>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</si>
  <si>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</si>
  <si>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</si>
  <si>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</si>
  <si>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</si>
  <si>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</si>
  <si>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</si>
  <si>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</si>
  <si>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</si>
  <si>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</si>
  <si>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</si>
  <si>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</si>
  <si>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</si>
  <si>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</si>
  <si>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</si>
  <si>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</si>
  <si>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</si>
  <si>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</si>
  <si>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</si>
  <si>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</si>
  <si>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</si>
  <si>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</si>
  <si>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</si>
  <si>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</si>
  <si>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</si>
  <si>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</si>
  <si>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</si>
  <si>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</si>
  <si>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</si>
  <si>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</si>
  <si>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</si>
  <si>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</si>
  <si>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</si>
  <si>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</si>
  <si>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</si>
  <si>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</si>
  <si>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</si>
  <si>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</si>
  <si>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</si>
  <si>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</si>
  <si>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</si>
  <si>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</si>
  <si>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</si>
  <si>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</si>
  <si>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</si>
  <si>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</si>
  <si>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</si>
  <si>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</si>
  <si>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</si>
  <si>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</si>
  <si>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</si>
  <si>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</si>
  <si>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</si>
  <si>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</si>
  <si>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</si>
  <si>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</si>
  <si>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</si>
  <si>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</si>
  <si>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</si>
  <si>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</si>
  <si>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</si>
  <si>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</si>
  <si>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</si>
  <si>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</si>
  <si>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</si>
  <si>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</si>
  <si>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</si>
  <si>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</si>
  <si>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</si>
  <si>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</si>
  <si>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</si>
  <si>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</si>
  <si>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</si>
  <si>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</si>
  <si>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</si>
  <si>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</si>
  <si>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</si>
  <si>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</si>
  <si>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</si>
  <si>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</si>
  <si>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</si>
  <si>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</si>
  <si>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</si>
  <si>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</si>
  <si>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</si>
  <si>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</si>
  <si>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</si>
  <si>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</si>
  <si>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</si>
  <si>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</si>
  <si>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</si>
  <si>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</si>
  <si>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</si>
  <si>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</si>
  <si>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</si>
  <si>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</si>
  <si>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</si>
  <si>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</si>
  <si>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</si>
  <si>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</si>
  <si>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</si>
  <si>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</si>
  <si>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</si>
  <si>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</si>
  <si>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</si>
  <si>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</si>
  <si>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</si>
  <si>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</si>
  <si>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</si>
  <si>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</si>
  <si>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</si>
  <si>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</si>
  <si>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</si>
  <si>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</si>
  <si>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</si>
  <si>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</si>
  <si>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</si>
  <si>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</si>
  <si>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</si>
  <si>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</si>
  <si>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</si>
  <si>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</si>
  <si>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</si>
  <si>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</si>
  <si>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</si>
  <si>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</si>
  <si>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</si>
  <si>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</si>
  <si>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</si>
  <si>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</si>
  <si>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</si>
  <si>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</si>
  <si>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</si>
  <si>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</si>
  <si>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</si>
  <si>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</si>
  <si>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</si>
  <si>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</si>
  <si>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</si>
  <si>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</si>
  <si>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</si>
  <si>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</si>
  <si>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</si>
  <si>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</si>
  <si>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</si>
  <si>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</si>
  <si>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</si>
  <si>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</si>
  <si>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</si>
  <si>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</si>
  <si>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</si>
  <si>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</si>
  <si>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</si>
  <si>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</si>
  <si>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</si>
  <si>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</si>
  <si>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</si>
  <si>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</si>
  <si>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</si>
  <si>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</si>
  <si>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</si>
  <si>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</si>
  <si>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</si>
  <si>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</si>
  <si>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</si>
  <si>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</si>
  <si>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</si>
  <si>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</si>
  <si>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</si>
  <si>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</si>
  <si>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</si>
  <si>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</si>
  <si>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</si>
  <si>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</si>
  <si>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</si>
  <si>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</si>
  <si>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</si>
  <si>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</si>
  <si>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</si>
  <si>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</si>
  <si>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</si>
  <si>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</si>
  <si>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</si>
  <si>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</si>
  <si>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</si>
  <si>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</si>
  <si>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</si>
  <si>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</si>
  <si>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</si>
  <si>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</si>
  <si>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</si>
  <si>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</si>
  <si>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</si>
  <si>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</si>
  <si>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</si>
  <si>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</si>
  <si>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</si>
  <si>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</si>
  <si>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</si>
  <si>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</si>
  <si>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</si>
  <si>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</si>
  <si>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</si>
  <si>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</si>
  <si>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</si>
  <si>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</si>
  <si>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</si>
  <si>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</si>
  <si>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</si>
  <si>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</si>
  <si>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</si>
  <si>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</si>
  <si>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</si>
  <si>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</si>
  <si>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</si>
  <si>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</si>
  <si>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</si>
  <si>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</si>
  <si>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</si>
  <si>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</si>
  <si>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</si>
  <si>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</si>
  <si>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</si>
  <si>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</si>
  <si>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</si>
  <si>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</si>
  <si>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</si>
  <si>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</si>
  <si>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</si>
  <si>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</si>
  <si>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</si>
  <si>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</si>
  <si>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</si>
  <si>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</si>
  <si>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</si>
  <si>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</si>
  <si>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</si>
  <si>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</si>
  <si>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</si>
  <si>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</si>
  <si>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</si>
  <si>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</si>
  <si>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</si>
  <si>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</si>
  <si>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</si>
  <si>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</si>
  <si>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</si>
  <si>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</si>
  <si>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</si>
  <si>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</si>
  <si>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</si>
  <si>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</si>
  <si>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</si>
  <si>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</si>
  <si>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</si>
  <si>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</si>
  <si>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</si>
  <si>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</si>
  <si>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</si>
  <si>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</si>
  <si>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</si>
  <si>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</si>
  <si>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</si>
  <si>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</si>
  <si>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</si>
  <si>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</si>
  <si>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</si>
  <si>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</si>
  <si>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</si>
  <si>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</si>
  <si>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</si>
  <si>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</si>
  <si>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</si>
  <si>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</si>
  <si>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</si>
  <si>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</si>
  <si>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</si>
  <si>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</si>
  <si>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</si>
  <si>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</si>
  <si>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</si>
  <si>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</si>
  <si>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</si>
  <si>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</si>
  <si>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</si>
  <si>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</si>
  <si>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</si>
  <si>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</si>
  <si>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</si>
  <si>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</si>
  <si>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</si>
  <si>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</si>
  <si>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</si>
  <si>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</si>
  <si>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</si>
  <si>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</si>
  <si>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</si>
  <si>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</si>
  <si>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</si>
  <si>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</si>
  <si>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</si>
  <si>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</si>
  <si>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</si>
  <si>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</si>
  <si>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</si>
  <si>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</si>
  <si>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</si>
  <si>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</si>
  <si>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</si>
  <si>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</si>
  <si>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</si>
  <si>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</si>
  <si>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</si>
  <si>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</si>
  <si>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</si>
  <si>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</si>
  <si>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</si>
  <si>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</si>
  <si>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</si>
  <si>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</si>
  <si>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</si>
  <si>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</si>
  <si>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</si>
  <si>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</si>
  <si>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</si>
  <si>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</si>
  <si>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</si>
  <si>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</si>
  <si>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</si>
  <si>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</si>
  <si>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</si>
  <si>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</si>
  <si>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</si>
  <si>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</si>
  <si>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</si>
  <si>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</si>
  <si>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</si>
  <si>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</si>
  <si>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</si>
  <si>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</si>
  <si>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</si>
  <si>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</si>
  <si>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</si>
  <si>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</si>
  <si>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</si>
  <si>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</si>
  <si>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</si>
  <si>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</si>
  <si>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</si>
  <si>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</si>
  <si>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</si>
  <si>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</si>
  <si>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</si>
  <si>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</si>
  <si>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</si>
  <si>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</si>
  <si>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</si>
  <si>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</si>
  <si>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</si>
  <si>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</si>
  <si>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</si>
  <si>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</si>
  <si>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</si>
  <si>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</si>
  <si>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</si>
  <si>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</si>
  <si>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</si>
  <si>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</si>
  <si>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</si>
  <si>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</si>
  <si>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</si>
  <si>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</si>
  <si>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</si>
  <si>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</si>
  <si>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</si>
  <si>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</si>
  <si>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</si>
  <si>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</si>
  <si>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</si>
  <si>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</si>
  <si>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</si>
  <si>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</si>
  <si>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</si>
  <si>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</si>
  <si>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</si>
  <si>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</si>
  <si>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</si>
  <si>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</si>
  <si>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</si>
  <si>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</si>
  <si>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</si>
  <si>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</si>
  <si>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</si>
  <si>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</si>
  <si>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</si>
  <si>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</si>
  <si>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</si>
  <si>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</si>
  <si>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</si>
  <si>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</si>
  <si>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</si>
  <si>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</si>
  <si>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</si>
  <si>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</si>
  <si>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</si>
  <si>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</si>
  <si>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</si>
  <si>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</si>
  <si>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</si>
  <si>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</si>
  <si>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</si>
  <si>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</si>
  <si>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</si>
  <si>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</si>
  <si>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</si>
  <si>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</si>
  <si>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</si>
  <si>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</si>
  <si>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</si>
  <si>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</si>
  <si>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</si>
  <si>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</si>
  <si>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</si>
  <si>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</si>
  <si>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</si>
  <si>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</si>
  <si>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</si>
  <si>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</si>
  <si>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</si>
  <si>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</si>
  <si>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</si>
  <si>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</si>
  <si>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</si>
  <si>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</si>
  <si>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</si>
  <si>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</si>
  <si>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</si>
  <si>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</si>
  <si>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</si>
  <si>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</si>
  <si>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</si>
  <si>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</si>
  <si>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</si>
  <si>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</si>
  <si>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</si>
  <si>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</si>
  <si>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</si>
  <si>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</si>
  <si>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</si>
  <si>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</si>
  <si>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</si>
  <si>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</si>
  <si>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</si>
  <si>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</si>
  <si>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</si>
  <si>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</si>
  <si>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</si>
  <si>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</si>
  <si>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</si>
  <si>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</si>
  <si>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</si>
  <si>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</si>
  <si>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</si>
  <si>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</si>
  <si>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</si>
  <si>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</si>
  <si>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</si>
  <si>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</si>
  <si>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</si>
  <si>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</si>
  <si>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</si>
  <si>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</si>
  <si>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</si>
  <si>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</si>
  <si>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</si>
  <si>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</si>
  <si>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</si>
  <si>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</si>
  <si>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</si>
  <si>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</si>
  <si>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</si>
  <si>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</si>
  <si>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</si>
  <si>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</si>
  <si>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</si>
  <si>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</si>
  <si>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</si>
  <si>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</si>
  <si>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</si>
  <si>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</si>
  <si>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</si>
  <si>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</si>
  <si>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</si>
  <si>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</si>
  <si>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</si>
  <si>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</si>
  <si>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</si>
  <si>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</si>
  <si>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</si>
  <si>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</si>
  <si>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</si>
  <si>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</si>
  <si>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</si>
  <si>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</si>
  <si>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</si>
  <si>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</si>
  <si>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</si>
  <si>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</si>
  <si>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</si>
  <si>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</si>
  <si>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</si>
  <si>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</si>
  <si>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</si>
  <si>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</si>
  <si>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</si>
  <si>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</si>
  <si>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</si>
  <si>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</si>
  <si>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</si>
  <si>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</si>
  <si>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</si>
  <si>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</si>
  <si>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</si>
  <si>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</si>
  <si>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</si>
  <si>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</si>
  <si>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</si>
  <si>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</si>
  <si>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</si>
  <si>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</si>
  <si>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</si>
  <si>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</si>
  <si>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</si>
  <si>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</si>
  <si>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</si>
  <si>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</si>
  <si>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</si>
  <si>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</si>
  <si>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</si>
  <si>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</si>
  <si>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</si>
  <si>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</si>
  <si>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</si>
  <si>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</si>
  <si>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</si>
  <si>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</si>
  <si>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</si>
  <si>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</si>
  <si>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</si>
  <si>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</si>
  <si>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</si>
  <si>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</si>
  <si>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</si>
  <si>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</si>
  <si>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</si>
  <si>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</si>
  <si>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</si>
  <si>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</si>
  <si>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</si>
  <si>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</si>
  <si>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</si>
  <si>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</si>
  <si>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</si>
  <si>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</si>
  <si>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</si>
  <si>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</si>
  <si>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</si>
  <si>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</si>
  <si>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</si>
  <si>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</si>
  <si>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</si>
  <si>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</si>
  <si>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</si>
  <si>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</si>
  <si>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</si>
  <si>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</si>
  <si>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</si>
  <si>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</si>
  <si>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</si>
  <si>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</si>
  <si>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</si>
  <si>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</si>
  <si>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</si>
  <si>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</si>
  <si>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</si>
  <si>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</si>
  <si>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</si>
  <si>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</si>
  <si>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</si>
  <si>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</si>
  <si>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</si>
  <si>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</si>
  <si>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</si>
  <si>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</si>
  <si>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</si>
  <si>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</si>
  <si>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</si>
  <si>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</si>
  <si>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</si>
  <si>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</si>
  <si>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</si>
  <si>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</si>
  <si>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</si>
  <si>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</si>
  <si>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</si>
  <si>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</si>
  <si>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</si>
  <si>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</si>
  <si>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</si>
  <si>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</si>
  <si>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</si>
  <si>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</si>
  <si>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</si>
  <si>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</si>
  <si>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</si>
  <si>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</si>
  <si>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</si>
  <si>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</si>
  <si>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</si>
  <si>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</si>
  <si>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</si>
  <si>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</si>
  <si>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</si>
  <si>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</si>
  <si>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</si>
  <si>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</si>
  <si>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</si>
  <si>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</si>
  <si>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</si>
  <si>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</si>
  <si>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</si>
  <si>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</si>
  <si>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</si>
  <si>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</si>
  <si>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</si>
  <si>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</si>
  <si>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</si>
  <si>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</si>
  <si>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</si>
  <si>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</si>
  <si>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</si>
  <si>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</si>
  <si>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</si>
  <si>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</si>
  <si>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</si>
  <si>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</si>
  <si>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</si>
  <si>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</si>
  <si>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</si>
  <si>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</si>
  <si>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</si>
  <si>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</si>
  <si>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</si>
  <si>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</si>
  <si>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</si>
  <si>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</si>
  <si>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</si>
  <si>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</si>
  <si>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</si>
  <si>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</si>
  <si>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</si>
  <si>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</si>
  <si>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</si>
  <si>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</si>
  <si>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</si>
  <si>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</si>
  <si>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</si>
  <si>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</si>
  <si>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</si>
  <si>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</si>
  <si>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</si>
  <si>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</si>
  <si>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</si>
  <si>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</si>
  <si>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</si>
  <si>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</si>
  <si>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</si>
  <si>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</si>
  <si>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</si>
  <si>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</si>
  <si>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</si>
  <si>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</si>
  <si>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</si>
  <si>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</si>
  <si>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</si>
  <si>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</si>
  <si>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</si>
  <si>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</si>
  <si>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</si>
  <si>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</si>
  <si>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</si>
  <si>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</si>
  <si>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</si>
  <si>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</si>
  <si>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</si>
  <si>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</si>
  <si>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</si>
  <si>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</si>
  <si>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</si>
  <si>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</si>
  <si>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</si>
  <si>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</si>
  <si>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</si>
  <si>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</si>
  <si>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</si>
  <si>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</si>
  <si>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</si>
  <si>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</si>
  <si>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</si>
  <si>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</si>
  <si>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</si>
  <si>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</si>
  <si>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</si>
  <si>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</si>
  <si>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</si>
  <si>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</si>
  <si>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</si>
  <si>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</si>
  <si>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</si>
  <si>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</si>
  <si>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</si>
  <si>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</si>
  <si>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</si>
  <si>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</si>
  <si>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</si>
  <si>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</si>
  <si>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</si>
  <si>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</si>
  <si>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</si>
  <si>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</si>
  <si>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</si>
  <si>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</si>
  <si>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</si>
  <si>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</si>
  <si>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</si>
  <si>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</si>
  <si>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</si>
  <si>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</si>
  <si>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</si>
  <si>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</si>
  <si>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</si>
  <si>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</si>
  <si>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</si>
  <si>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</si>
  <si>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</si>
  <si>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</si>
  <si>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</si>
  <si>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</si>
  <si>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</si>
  <si>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</si>
  <si>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</si>
  <si>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</si>
  <si>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</si>
  <si>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</si>
  <si>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</si>
  <si>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</si>
  <si>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</si>
  <si>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</si>
  <si>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</si>
  <si>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</si>
  <si>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</si>
  <si>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</si>
  <si>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</si>
  <si>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</si>
  <si>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</si>
  <si>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</si>
  <si>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</si>
  <si>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</si>
  <si>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</si>
  <si>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</si>
  <si>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</si>
  <si>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</si>
  <si>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</si>
  <si>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</si>
  <si>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</si>
  <si>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</si>
  <si>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</si>
  <si>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</si>
  <si>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</si>
  <si>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</si>
  <si>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</si>
  <si>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</si>
  <si>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</si>
  <si>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</si>
  <si>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</si>
  <si>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</si>
  <si>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</si>
  <si>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</si>
  <si>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</si>
  <si>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</si>
  <si>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</si>
  <si>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</si>
  <si>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</si>
  <si>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</si>
  <si>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</si>
  <si>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</si>
  <si>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</si>
  <si>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</si>
  <si>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</si>
  <si>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</si>
  <si>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</si>
  <si>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</si>
  <si>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</si>
  <si>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</si>
  <si>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</si>
  <si>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</si>
  <si>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</si>
  <si>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</si>
  <si>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</si>
  <si>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</si>
  <si>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</si>
  <si>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</si>
  <si>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</si>
  <si>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</si>
  <si>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</si>
  <si>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</si>
  <si>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</si>
  <si>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</si>
  <si>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</si>
  <si>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</si>
  <si>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</si>
  <si>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</si>
  <si>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</si>
  <si>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</si>
  <si>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</si>
  <si>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</si>
  <si>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</si>
  <si>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</si>
  <si>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</si>
  <si>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</si>
  <si>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</si>
  <si>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</si>
  <si>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</si>
  <si>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</si>
  <si>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</si>
  <si>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</si>
  <si>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</si>
  <si>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</si>
  <si>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</si>
  <si>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</si>
  <si>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</si>
  <si>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</si>
  <si>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</si>
  <si>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</si>
  <si>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</si>
  <si>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</si>
  <si>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</si>
  <si>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</si>
  <si>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</si>
  <si>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</si>
  <si>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</si>
  <si>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</si>
  <si>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</si>
  <si>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</si>
  <si>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</si>
  <si>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</si>
  <si>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</si>
  <si>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</si>
  <si>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</si>
  <si>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</si>
  <si>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</si>
  <si>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</si>
  <si>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</si>
  <si>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</si>
  <si>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</si>
  <si>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</si>
  <si>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</si>
  <si>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</si>
  <si>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</si>
  <si>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</si>
  <si>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</si>
  <si>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</si>
  <si>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</si>
  <si>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</si>
  <si>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</si>
  <si>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</si>
  <si>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</si>
  <si>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</si>
  <si>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</si>
  <si>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</si>
  <si>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</si>
  <si>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</si>
  <si>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</si>
  <si>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</si>
  <si>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</si>
  <si>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</si>
  <si>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</si>
  <si>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</si>
  <si>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</si>
  <si>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</si>
  <si>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</si>
  <si>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</si>
  <si>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</si>
  <si>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</si>
  <si>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</si>
  <si>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</si>
  <si>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</si>
  <si>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</si>
  <si>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</si>
  <si>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</si>
  <si>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</si>
  <si>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</si>
  <si>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</si>
  <si>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</si>
  <si>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</si>
  <si>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</si>
  <si>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</si>
  <si>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</si>
  <si>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</si>
  <si>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</si>
  <si>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</si>
  <si>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</si>
  <si>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</si>
  <si>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</si>
  <si>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</si>
  <si>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</si>
  <si>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</si>
  <si>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</si>
  <si>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</si>
  <si>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</si>
  <si>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</si>
  <si>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</si>
  <si>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</si>
  <si>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</si>
  <si>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</si>
  <si>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</si>
  <si>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</si>
  <si>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</si>
  <si>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</si>
  <si>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</si>
  <si>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</si>
  <si>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</si>
  <si>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</si>
  <si>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</si>
  <si>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</si>
  <si>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</si>
  <si>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</si>
  <si>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</si>
  <si>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</si>
  <si>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</si>
  <si>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</si>
  <si>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</si>
  <si>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</si>
  <si>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</si>
  <si>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</si>
  <si>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</si>
  <si>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</si>
  <si>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</si>
  <si>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</si>
  <si>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</si>
  <si>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</si>
  <si>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</si>
  <si>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</si>
  <si>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</si>
  <si>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</si>
  <si>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</si>
  <si>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</si>
  <si>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</si>
  <si>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</si>
  <si>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</si>
  <si>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</si>
  <si>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</si>
  <si>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</si>
  <si>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</si>
  <si>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</si>
  <si>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</si>
  <si>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</si>
  <si>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</si>
  <si>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</si>
  <si>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</si>
  <si>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</si>
  <si>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</si>
  <si>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</si>
  <si>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</si>
  <si>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</si>
  <si>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</si>
  <si>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</si>
  <si>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</si>
  <si>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</si>
  <si>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</si>
  <si>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</si>
  <si>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</si>
  <si>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</si>
  <si>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</si>
  <si>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</si>
  <si>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</si>
  <si>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</si>
  <si>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</si>
  <si>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</si>
  <si>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</si>
  <si>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</si>
  <si>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</si>
  <si>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</si>
  <si>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</si>
  <si>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</si>
  <si>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</si>
  <si>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</si>
  <si>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</si>
  <si>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</si>
  <si>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</si>
  <si>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</si>
  <si>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</si>
  <si>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</si>
  <si>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</si>
  <si>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</si>
  <si>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</si>
  <si>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</si>
  <si>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</si>
  <si>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</si>
  <si>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</si>
  <si>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</si>
  <si>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</si>
  <si>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</si>
  <si>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</si>
  <si>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</si>
  <si>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</si>
  <si>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</si>
  <si>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</si>
  <si>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</si>
  <si>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</si>
  <si>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</si>
  <si>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</si>
  <si>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</si>
  <si>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</si>
  <si>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</si>
  <si>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</si>
  <si>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</si>
  <si>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</si>
  <si>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</si>
  <si>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</si>
  <si>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</si>
  <si>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</si>
  <si>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</si>
  <si>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</si>
  <si>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</si>
  <si>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</si>
  <si>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</si>
  <si>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</si>
  <si>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</si>
  <si>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</si>
  <si>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</si>
  <si>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</si>
  <si>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</si>
  <si>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</si>
  <si>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</si>
  <si>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</si>
  <si>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</si>
  <si>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</si>
  <si>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</si>
  <si>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</si>
  <si>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</si>
  <si>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</si>
  <si>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</si>
  <si>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</si>
  <si>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</si>
  <si>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</si>
  <si>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</si>
  <si>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</si>
  <si>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</si>
  <si>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</si>
  <si>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</si>
  <si>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</si>
  <si>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</si>
  <si>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</si>
  <si>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</si>
  <si>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</si>
  <si>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</si>
  <si>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</si>
  <si>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</si>
  <si>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</si>
  <si>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</si>
  <si>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</si>
  <si>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</si>
  <si>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</si>
  <si>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</si>
  <si>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</si>
  <si>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</si>
  <si>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</si>
  <si>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</si>
  <si>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</si>
  <si>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</si>
  <si>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</si>
  <si>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</si>
  <si>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</si>
  <si>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</si>
  <si>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</si>
  <si>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</si>
  <si>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</si>
  <si>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</si>
  <si>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</si>
  <si>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</si>
  <si>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</si>
  <si>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</si>
  <si>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</si>
  <si>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</si>
  <si>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</si>
  <si>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</si>
  <si>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</si>
  <si>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</si>
  <si>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</si>
  <si>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</si>
  <si>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</si>
  <si>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</si>
  <si>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</si>
  <si>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</si>
  <si>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</si>
  <si>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</si>
  <si>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</si>
  <si>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</si>
  <si>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</si>
  <si>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</si>
  <si>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</si>
  <si>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</si>
  <si>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</si>
  <si>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</si>
  <si>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</si>
  <si>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</si>
  <si>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</si>
  <si>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</si>
  <si>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</si>
  <si>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</si>
  <si>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</si>
  <si>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</si>
  <si>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</si>
  <si>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</si>
  <si>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</si>
  <si>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</si>
  <si>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</si>
  <si>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</si>
  <si>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</si>
  <si>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</si>
  <si>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</si>
  <si>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</si>
  <si>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</si>
  <si>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</si>
  <si>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</si>
  <si>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</si>
  <si>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</si>
  <si>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</si>
  <si>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</si>
  <si>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</si>
  <si>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</si>
  <si>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</si>
  <si>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</si>
  <si>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</si>
  <si>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</si>
  <si>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</si>
  <si>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</si>
  <si>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</si>
  <si>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</si>
  <si>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</si>
  <si>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</si>
  <si>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</si>
  <si>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</si>
  <si>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</si>
  <si>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</si>
  <si>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</si>
  <si>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</si>
  <si>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</si>
  <si>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</si>
  <si>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</si>
  <si>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</si>
  <si>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</si>
  <si>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</si>
  <si>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</si>
  <si>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</si>
  <si>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</si>
  <si>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</si>
  <si>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</si>
  <si>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</si>
  <si>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</si>
  <si>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</si>
  <si>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</si>
  <si>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</si>
  <si>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</si>
  <si>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</si>
  <si>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</si>
  <si>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</si>
  <si>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</si>
  <si>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</si>
  <si>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</si>
  <si>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</si>
  <si>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</si>
  <si>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</si>
  <si>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</si>
  <si>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</si>
  <si>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</si>
  <si>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</si>
  <si>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</si>
  <si>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</si>
  <si>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</si>
  <si>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</si>
  <si>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</si>
  <si>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</si>
  <si>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</si>
  <si>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</si>
  <si>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</si>
  <si>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</si>
  <si>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</si>
  <si>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</si>
  <si>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</si>
  <si>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</si>
  <si>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</si>
  <si>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</si>
  <si>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</si>
  <si>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</si>
  <si>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</si>
  <si>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</si>
  <si>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</si>
  <si>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</si>
  <si>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</si>
  <si>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</si>
  <si>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</si>
  <si>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</si>
  <si>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</si>
  <si>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</si>
  <si>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</si>
  <si>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</si>
  <si>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</si>
  <si>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</si>
  <si>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</si>
  <si>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</si>
  <si>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</si>
  <si>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</si>
  <si>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</si>
  <si>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</si>
  <si>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</si>
  <si>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</si>
  <si>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</si>
  <si>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</si>
  <si>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</si>
  <si>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</si>
  <si>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</si>
  <si>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</si>
  <si>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</si>
  <si>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</si>
  <si>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</si>
  <si>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</si>
  <si>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</si>
  <si>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</si>
  <si>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</si>
  <si>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</si>
  <si>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</si>
  <si>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</si>
  <si>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</si>
  <si>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</si>
  <si>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</si>
  <si>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</si>
  <si>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</si>
  <si>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</si>
  <si>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</si>
  <si>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</si>
  <si>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</si>
  <si>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</si>
  <si>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</si>
  <si>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</si>
  <si>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</si>
  <si>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</si>
  <si>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</si>
  <si>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</si>
  <si>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</si>
  <si>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</si>
  <si>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</si>
  <si>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</si>
  <si>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</si>
  <si>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</si>
  <si>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</si>
  <si>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</si>
  <si>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</si>
  <si>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</si>
  <si>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</si>
  <si>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</si>
  <si>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</si>
  <si>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</si>
  <si>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</si>
  <si>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</si>
  <si>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</si>
  <si>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</si>
  <si>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</si>
  <si>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</si>
  <si>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</si>
  <si>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</si>
  <si>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</si>
  <si>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</si>
  <si>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</si>
  <si>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</si>
  <si>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</si>
  <si>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</si>
  <si>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</si>
  <si>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</si>
  <si>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</si>
  <si>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</si>
  <si>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</si>
  <si>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</si>
  <si>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</si>
  <si>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</si>
  <si>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</si>
  <si>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</si>
  <si>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</si>
  <si>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</si>
  <si>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</si>
  <si>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</si>
  <si>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</si>
  <si>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</si>
  <si>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</si>
  <si>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</si>
  <si>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</si>
  <si>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</si>
  <si>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</si>
  <si>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</si>
  <si>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</si>
  <si>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</si>
  <si>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</si>
  <si>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</si>
  <si>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</si>
  <si>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</si>
  <si>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</si>
  <si>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</si>
  <si>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</si>
  <si>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</si>
  <si>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</si>
  <si>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</si>
  <si>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</si>
  <si>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</si>
  <si>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</si>
  <si>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</si>
  <si>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</si>
  <si>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</si>
  <si>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</si>
  <si>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</si>
  <si>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</si>
  <si>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</si>
  <si>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</si>
  <si>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</si>
  <si>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</si>
  <si>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</si>
  <si>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</si>
  <si>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</si>
  <si>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</si>
  <si>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</si>
  <si>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</si>
  <si>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</si>
  <si>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</si>
  <si>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</si>
  <si>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</si>
  <si>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</si>
  <si>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</si>
  <si>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</si>
  <si>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</si>
  <si>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</si>
  <si>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</si>
  <si>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</si>
  <si>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</si>
  <si>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</si>
  <si>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</si>
  <si>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</si>
  <si>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</si>
  <si>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</si>
  <si>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</si>
  <si>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</si>
  <si>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</si>
  <si>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</si>
  <si>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</si>
  <si>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</si>
  <si>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</si>
  <si>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</si>
  <si>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</si>
  <si>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</si>
  <si>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</si>
  <si>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</si>
  <si>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</si>
  <si>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</si>
  <si>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</si>
  <si>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</si>
  <si>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</si>
  <si>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</si>
  <si>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</si>
  <si>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</si>
  <si>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</si>
  <si>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</si>
  <si>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</si>
  <si>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</si>
  <si>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</si>
  <si>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</si>
  <si>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</si>
  <si>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</si>
  <si>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</si>
  <si>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</si>
  <si>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</si>
  <si>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</si>
  <si>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</si>
  <si>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</si>
  <si>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</si>
  <si>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</si>
  <si>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</si>
  <si>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</si>
  <si>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</si>
  <si>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</si>
  <si>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</si>
  <si>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</si>
  <si>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</si>
  <si>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</si>
  <si>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</si>
  <si>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</si>
  <si>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</si>
  <si>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</si>
  <si>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</si>
  <si>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</si>
  <si>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</si>
  <si>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</si>
  <si>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</si>
  <si>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</si>
  <si>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</si>
  <si>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</si>
  <si>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</si>
  <si>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</si>
  <si>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</si>
  <si>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</si>
  <si>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</si>
  <si>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</si>
  <si>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</si>
  <si>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</si>
  <si>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</si>
  <si>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</si>
  <si>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</si>
  <si>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</si>
  <si>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</si>
  <si>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</si>
  <si>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</si>
  <si>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</si>
  <si>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</si>
  <si>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</si>
  <si>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</si>
  <si>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</si>
  <si>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</si>
  <si>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</si>
  <si>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</si>
  <si>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</si>
  <si>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</si>
  <si>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</si>
  <si>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</si>
  <si>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</si>
  <si>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</si>
  <si>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</si>
  <si>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</si>
  <si>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</si>
  <si>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</si>
  <si>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</si>
  <si>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</si>
  <si>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</si>
  <si>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</si>
  <si>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</si>
  <si>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</si>
  <si>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</si>
  <si>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</si>
  <si>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</si>
  <si>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</si>
  <si>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</si>
  <si>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</si>
  <si>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</si>
  <si>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</si>
  <si>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</si>
  <si>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</si>
  <si>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</si>
  <si>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</si>
  <si>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</si>
  <si>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</si>
  <si>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</si>
  <si>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</si>
  <si>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</si>
  <si>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</si>
  <si>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</si>
  <si>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</si>
  <si>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</si>
  <si>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</si>
  <si>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</si>
  <si>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</si>
  <si>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</si>
  <si>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</si>
  <si>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</si>
  <si>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</si>
  <si>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</si>
  <si>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</si>
  <si>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</si>
  <si>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</si>
  <si>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</si>
  <si>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</si>
  <si>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</si>
  <si>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</si>
  <si>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</si>
  <si>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</si>
  <si>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</si>
  <si>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</si>
  <si>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</si>
  <si>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</si>
  <si>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</si>
  <si>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</si>
  <si>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</si>
  <si>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</si>
  <si>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</si>
  <si>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</si>
  <si>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</si>
  <si>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</si>
  <si>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</si>
  <si>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</si>
  <si>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</si>
  <si>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</si>
  <si>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</si>
  <si>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</si>
  <si>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</si>
  <si>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</si>
  <si>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</si>
  <si>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</si>
  <si>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</si>
  <si>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</si>
  <si>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</si>
  <si>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</si>
  <si>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</si>
  <si>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</si>
  <si>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</si>
  <si>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</si>
  <si>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</si>
  <si>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</si>
  <si>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</si>
  <si>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</si>
  <si>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</si>
  <si>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</si>
  <si>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</si>
  <si>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</si>
  <si>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</si>
  <si>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</si>
  <si>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</si>
  <si>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</si>
  <si>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</si>
  <si>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</si>
  <si>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</si>
  <si>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</si>
  <si>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</si>
  <si>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</si>
  <si>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</si>
  <si>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</si>
  <si>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</si>
  <si>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</si>
  <si>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</si>
  <si>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</si>
  <si>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</si>
  <si>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</si>
  <si>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</si>
  <si>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</si>
  <si>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</si>
  <si>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</si>
  <si>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</si>
  <si>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</si>
  <si>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</si>
  <si>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</si>
  <si>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</si>
  <si>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</si>
  <si>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</si>
  <si>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</si>
  <si>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</si>
  <si>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</si>
  <si>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</si>
  <si>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</si>
  <si>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</si>
  <si>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</si>
  <si>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</si>
  <si>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</si>
  <si>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</si>
  <si>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</si>
  <si>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</si>
  <si>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</si>
  <si>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</si>
  <si>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</si>
  <si>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</si>
  <si>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</si>
  <si>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</si>
  <si>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</si>
  <si>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</si>
  <si>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</si>
  <si>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</si>
  <si>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</si>
  <si>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</si>
  <si>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</si>
  <si>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</si>
  <si>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</si>
  <si>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</si>
  <si>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</si>
  <si>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</si>
  <si>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</si>
  <si>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</si>
  <si>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</si>
  <si>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</si>
  <si>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</si>
  <si>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</si>
  <si>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</si>
  <si>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</si>
  <si>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</si>
  <si>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</si>
  <si>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</si>
  <si>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</si>
  <si>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</si>
  <si>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</si>
  <si>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</si>
  <si>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</si>
  <si>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</si>
  <si>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</si>
  <si>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</si>
  <si>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</si>
  <si>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</si>
  <si>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</si>
  <si>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</si>
  <si>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</si>
  <si>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</si>
  <si>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</si>
  <si>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</si>
  <si>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</si>
  <si>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</si>
  <si>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</si>
  <si>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</si>
  <si>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</si>
  <si>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</si>
  <si>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</si>
  <si>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</si>
  <si>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</si>
  <si>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</si>
  <si>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</si>
  <si>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</si>
  <si>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</si>
  <si>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</si>
  <si>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</si>
  <si>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</si>
  <si>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</si>
  <si>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</si>
  <si>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</si>
  <si>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</si>
  <si>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</si>
  <si>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</si>
  <si>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</si>
  <si>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</si>
  <si>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</si>
  <si>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</si>
  <si>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</si>
  <si>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</si>
  <si>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</si>
  <si>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</si>
  <si>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</si>
  <si>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</si>
  <si>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</si>
  <si>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</si>
  <si>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</si>
  <si>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</si>
  <si>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</si>
  <si>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</si>
  <si>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</si>
  <si>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</si>
  <si>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</si>
  <si>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</si>
  <si>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</si>
  <si>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</si>
  <si>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</si>
  <si>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</si>
  <si>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</si>
  <si>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</si>
  <si>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</si>
  <si>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</si>
  <si>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</si>
  <si>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</si>
  <si>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</si>
  <si>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</si>
  <si>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</si>
  <si>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</si>
  <si>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</si>
  <si>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</si>
  <si>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</si>
  <si>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</si>
  <si>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</si>
  <si>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</si>
  <si>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</si>
  <si>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</si>
  <si>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</si>
  <si>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</si>
  <si>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</si>
  <si>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</si>
  <si>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</si>
  <si>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</si>
  <si>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</si>
  <si>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</si>
  <si>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</si>
  <si>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</si>
  <si>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</si>
  <si>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</si>
  <si>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</si>
  <si>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</si>
  <si>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</si>
  <si>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</si>
  <si>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</si>
  <si>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</si>
  <si>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</si>
  <si>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</si>
  <si>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</si>
  <si>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</si>
  <si>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</si>
  <si>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</si>
  <si>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</si>
  <si>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</si>
  <si>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</si>
  <si>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</si>
  <si>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</si>
  <si>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</si>
  <si>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</si>
  <si>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</si>
  <si>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</si>
  <si>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</si>
  <si>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</si>
  <si>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</si>
  <si>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</si>
  <si>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</si>
  <si>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</si>
  <si>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</si>
  <si>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</si>
  <si>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</si>
  <si>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</si>
  <si>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</si>
  <si>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</si>
  <si>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</si>
  <si>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</si>
  <si>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</si>
  <si>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</si>
  <si>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</si>
  <si>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</si>
  <si>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</si>
  <si>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</si>
  <si>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</si>
  <si>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</si>
  <si>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</si>
  <si>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</si>
  <si>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</si>
  <si>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</si>
  <si>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</si>
  <si>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</si>
  <si>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</si>
  <si>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</si>
  <si>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</si>
  <si>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</si>
  <si>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</si>
  <si>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</si>
  <si>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</si>
  <si>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</si>
  <si>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</si>
  <si>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</si>
  <si>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</si>
  <si>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</si>
  <si>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</si>
  <si>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</si>
  <si>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</si>
  <si>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</si>
  <si>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</si>
  <si>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</si>
  <si>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</si>
  <si>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</si>
  <si>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</si>
  <si>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</si>
  <si>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</si>
  <si>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</si>
  <si>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</si>
  <si>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</si>
  <si>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</si>
  <si>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</si>
  <si>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</si>
  <si>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</si>
  <si>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</si>
  <si>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</si>
  <si>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</si>
  <si>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</si>
  <si>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</si>
  <si>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</si>
  <si>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</si>
  <si>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</si>
  <si>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</si>
  <si>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</si>
  <si>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</si>
  <si>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</si>
  <si>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</si>
  <si>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</si>
  <si>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</si>
  <si>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</si>
  <si>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</si>
  <si>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</si>
  <si>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</si>
  <si>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</si>
  <si>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</si>
  <si>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</si>
  <si>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</si>
  <si>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</si>
  <si>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</si>
  <si>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</si>
  <si>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</si>
  <si>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</si>
  <si>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</si>
  <si>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</si>
  <si>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</si>
  <si>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</si>
  <si>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</si>
  <si>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</si>
  <si>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</si>
  <si>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</si>
  <si>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</si>
  <si>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</si>
  <si>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</si>
  <si>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</si>
  <si>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</si>
  <si>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</si>
  <si>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</si>
  <si>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</si>
  <si>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</si>
  <si>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</si>
  <si>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</si>
  <si>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</si>
  <si>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</si>
  <si>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</si>
  <si>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</si>
  <si>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</si>
  <si>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</si>
  <si>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</si>
  <si>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</si>
  <si>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</si>
  <si>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</si>
  <si>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</si>
  <si>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</si>
  <si>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</si>
  <si>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</si>
  <si>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</si>
  <si>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</si>
  <si>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</si>
  <si>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</si>
  <si>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</si>
  <si>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</si>
  <si>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</si>
  <si>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</si>
  <si>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</si>
  <si>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</si>
  <si>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</si>
  <si>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</si>
  <si>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</si>
  <si>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</si>
  <si>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</si>
  <si>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</si>
  <si>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</si>
  <si>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</si>
  <si>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</si>
  <si>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</si>
  <si>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</si>
  <si>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</si>
  <si>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</si>
  <si>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</si>
  <si>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</si>
  <si>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</si>
  <si>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</si>
  <si>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</si>
  <si>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</si>
  <si>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</si>
  <si>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</si>
  <si>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</si>
  <si>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</si>
  <si>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</si>
  <si>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</si>
  <si>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</si>
  <si>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</si>
  <si>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</si>
  <si>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</si>
  <si>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</si>
  <si>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</si>
  <si>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</si>
  <si>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</si>
  <si>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</si>
  <si>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</si>
  <si>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</si>
  <si>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</si>
  <si>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</si>
  <si>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</si>
  <si>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</si>
  <si>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</si>
  <si>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</si>
  <si>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</si>
  <si>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</si>
  <si>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</si>
  <si>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</si>
  <si>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</si>
  <si>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</si>
  <si>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</si>
  <si>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</si>
  <si>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</si>
  <si>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</si>
  <si>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</si>
  <si>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</si>
  <si>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</si>
  <si>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</si>
  <si>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</si>
  <si>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</si>
  <si>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</si>
  <si>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</si>
  <si>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</si>
  <si>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</si>
  <si>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</si>
  <si>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</si>
  <si>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</si>
  <si>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</si>
  <si>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</si>
  <si>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</si>
  <si>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</si>
  <si>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</si>
  <si>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</si>
  <si>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</si>
  <si>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</si>
  <si>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</si>
  <si>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</si>
  <si>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</si>
  <si>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</si>
  <si>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</si>
  <si>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</si>
  <si>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</si>
  <si>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</si>
  <si>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</si>
  <si>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</si>
  <si>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</si>
  <si>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</si>
  <si>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</si>
  <si>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</si>
  <si>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</si>
  <si>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</si>
  <si>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</si>
  <si>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</si>
  <si>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</si>
  <si>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</si>
  <si>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</si>
  <si>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</si>
  <si>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</si>
  <si>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</si>
  <si>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</si>
  <si>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</si>
  <si>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</si>
  <si>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</si>
  <si>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</si>
  <si>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</si>
  <si>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</si>
  <si>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</si>
  <si>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</si>
  <si>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</si>
  <si>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</si>
  <si>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</si>
  <si>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</si>
  <si>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</si>
  <si>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</si>
  <si>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</si>
  <si>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</si>
  <si>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</si>
  <si>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</si>
  <si>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</si>
  <si>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</si>
  <si>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</si>
  <si>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</si>
  <si>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</si>
  <si>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</si>
  <si>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</si>
  <si>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</si>
  <si>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</si>
  <si>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</si>
  <si>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</si>
  <si>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</si>
  <si>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</si>
  <si>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</si>
  <si>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</si>
  <si>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</si>
  <si>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</si>
  <si>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</si>
  <si>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</si>
  <si>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</si>
  <si>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</si>
  <si>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</si>
  <si>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</si>
  <si>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</si>
  <si>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</si>
  <si>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</si>
  <si>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</si>
  <si>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</si>
  <si>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</si>
  <si>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</si>
  <si>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</si>
  <si>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</si>
  <si>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</si>
  <si>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</si>
  <si>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</si>
  <si>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</si>
  <si>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</si>
  <si>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</si>
  <si>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</si>
  <si>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</si>
  <si>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</si>
  <si>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</si>
  <si>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</si>
  <si>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</si>
  <si>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</si>
  <si>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</si>
  <si>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</si>
  <si>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</si>
  <si>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</si>
  <si>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</si>
  <si>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</si>
  <si>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</si>
  <si>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</si>
  <si>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</si>
  <si>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</si>
  <si>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</si>
  <si>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</si>
  <si>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</si>
  <si>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</si>
  <si>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</si>
  <si>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</si>
  <si>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</si>
  <si>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</si>
  <si>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</si>
  <si>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</si>
  <si>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</si>
  <si>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</si>
  <si>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</si>
  <si>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</si>
  <si>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</si>
  <si>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</si>
  <si>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</si>
  <si>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</si>
  <si>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</si>
  <si>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</si>
  <si>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</si>
  <si>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</si>
  <si>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</si>
  <si>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</si>
  <si>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</si>
  <si>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</si>
  <si>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</si>
  <si>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</si>
  <si>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</si>
  <si>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</si>
  <si>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</si>
  <si>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</si>
  <si>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</si>
  <si>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</si>
  <si>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</si>
  <si>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</si>
  <si>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</si>
  <si>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</si>
  <si>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</si>
  <si>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</si>
  <si>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</si>
  <si>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</si>
  <si>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</si>
  <si>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</si>
  <si>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</si>
  <si>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</si>
  <si>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</si>
  <si>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</si>
  <si>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</si>
  <si>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</si>
  <si>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</si>
  <si>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</si>
  <si>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</si>
  <si>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</si>
  <si>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</si>
  <si>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</si>
  <si>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</si>
  <si>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</si>
  <si>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</si>
  <si>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</si>
  <si>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</si>
  <si>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</si>
  <si>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</si>
  <si>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</si>
  <si>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</si>
  <si>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</si>
  <si>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</si>
  <si>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</si>
  <si>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</si>
  <si>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</si>
  <si>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</si>
  <si>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</si>
  <si>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</si>
  <si>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</si>
  <si>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</si>
  <si>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</si>
  <si>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</si>
  <si>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</si>
  <si>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</si>
  <si>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</si>
  <si>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</si>
  <si>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</si>
  <si>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</si>
  <si>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</si>
  <si>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</si>
  <si>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</si>
  <si>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</si>
  <si>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</si>
  <si>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</si>
  <si>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</si>
  <si>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</si>
  <si>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</si>
  <si>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</si>
  <si>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</si>
  <si>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</si>
  <si>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</si>
  <si>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</si>
  <si>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</si>
  <si>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</si>
  <si>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</si>
  <si>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</si>
  <si>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</si>
  <si>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</si>
  <si>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</si>
  <si>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</si>
  <si>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</si>
  <si>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</si>
  <si>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</si>
  <si>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</si>
  <si>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</si>
  <si>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</si>
  <si>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</si>
  <si>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</si>
  <si>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</si>
  <si>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</si>
  <si>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</si>
  <si>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</si>
  <si>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</si>
  <si>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</si>
  <si>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</si>
  <si>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</si>
  <si>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</si>
  <si>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</si>
  <si>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</si>
  <si>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</si>
  <si>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</si>
  <si>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</si>
  <si>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</si>
  <si>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</si>
  <si>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</si>
  <si>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</si>
  <si>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</si>
  <si>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</si>
  <si>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</si>
  <si>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</si>
  <si>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</si>
  <si>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</si>
  <si>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</si>
  <si>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</si>
  <si>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</si>
  <si>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</si>
  <si>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</si>
  <si>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</si>
  <si>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</si>
  <si>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</si>
  <si>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</si>
  <si>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</si>
  <si>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</si>
  <si>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</si>
  <si>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</si>
  <si>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</si>
  <si>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</si>
  <si>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</si>
  <si>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</si>
  <si>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</si>
  <si>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</si>
  <si>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</si>
  <si>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</si>
  <si>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</si>
  <si>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</si>
  <si>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</si>
  <si>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</si>
  <si>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</si>
  <si>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</si>
  <si>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</si>
  <si>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</si>
  <si>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</si>
  <si>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</si>
  <si>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</si>
  <si>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</si>
  <si>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</si>
  <si>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</si>
  <si>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</si>
  <si>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</si>
  <si>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</si>
  <si>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</si>
  <si>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</si>
  <si>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</si>
  <si>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</si>
  <si>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</si>
  <si>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</si>
  <si>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</si>
  <si>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</si>
  <si>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</si>
  <si>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</si>
  <si>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</si>
  <si>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</si>
  <si>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</si>
  <si>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</si>
  <si>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</si>
  <si>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</si>
  <si>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</si>
  <si>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</si>
  <si>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</si>
  <si>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</si>
  <si>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</si>
  <si>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</si>
  <si>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</si>
  <si>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</si>
  <si>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</si>
  <si>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</si>
  <si>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</si>
  <si>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</si>
  <si>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</si>
  <si>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</si>
  <si>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</si>
  <si>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</si>
  <si>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</si>
  <si>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</si>
  <si>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</si>
  <si>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</si>
  <si>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</si>
  <si>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</si>
  <si>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</si>
  <si>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</si>
  <si>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</si>
  <si>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</si>
  <si>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</si>
  <si>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</si>
  <si>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</si>
  <si>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</si>
  <si>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</si>
  <si>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</si>
  <si>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</si>
  <si>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</si>
  <si>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</si>
  <si>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</si>
  <si>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</si>
  <si>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</si>
  <si>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</si>
  <si>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</si>
  <si>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</si>
  <si>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</si>
  <si>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</si>
  <si>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</si>
  <si>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</si>
  <si>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</si>
  <si>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</si>
  <si>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</si>
  <si>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</si>
  <si>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</si>
  <si>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</si>
  <si>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</si>
  <si>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</si>
  <si>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</si>
  <si>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</si>
  <si>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</si>
  <si>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</si>
  <si>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</si>
  <si>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</si>
  <si>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</si>
  <si>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</si>
  <si>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</si>
  <si>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</si>
  <si>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</si>
  <si>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</si>
  <si>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</si>
  <si>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</si>
  <si>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</si>
  <si>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</si>
  <si>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</si>
  <si>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</si>
  <si>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</si>
  <si>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</si>
  <si>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</si>
  <si>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</si>
  <si>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</si>
  <si>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</si>
  <si>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</si>
  <si>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</si>
  <si>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</si>
  <si>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</si>
  <si>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</si>
  <si>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</si>
  <si>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</si>
  <si>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</si>
  <si>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</si>
  <si>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</si>
  <si>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</si>
  <si>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</si>
  <si>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</si>
  <si>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</si>
  <si>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</si>
  <si>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</si>
  <si>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</si>
  <si>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</si>
  <si>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</si>
  <si>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</si>
  <si>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</si>
  <si>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</si>
  <si>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</si>
  <si>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</si>
  <si>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</si>
  <si>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</si>
  <si>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</si>
  <si>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</si>
  <si>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</si>
  <si>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</si>
  <si>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</si>
  <si>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</si>
  <si>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</si>
  <si>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</si>
  <si>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</si>
  <si>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</si>
  <si>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</si>
  <si>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</si>
  <si>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</si>
  <si>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</si>
  <si>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</si>
  <si>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</si>
  <si>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</si>
  <si>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</si>
  <si>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</si>
  <si>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</si>
  <si>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</si>
  <si>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</si>
  <si>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</si>
  <si>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</si>
  <si>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</si>
  <si>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</si>
  <si>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</si>
  <si>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</si>
  <si>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</si>
  <si>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</si>
  <si>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</si>
  <si>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</si>
  <si>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</si>
  <si>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</si>
  <si>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</si>
  <si>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</si>
  <si>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</si>
  <si>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</si>
  <si>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</si>
  <si>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</si>
  <si>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</si>
  <si>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</si>
  <si>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</si>
  <si>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</si>
  <si>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</si>
  <si>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</si>
  <si>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</si>
  <si>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</si>
  <si>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</si>
  <si>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</si>
  <si>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</si>
  <si>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</si>
  <si>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</si>
  <si>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</si>
  <si>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</si>
  <si>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</si>
  <si>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</si>
  <si>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</si>
  <si>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</si>
  <si>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</si>
  <si>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</si>
  <si>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</si>
  <si>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</si>
  <si>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</si>
  <si>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</si>
  <si>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</si>
  <si>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</si>
  <si>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</si>
  <si>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</si>
  <si>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</si>
  <si>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</si>
  <si>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</si>
  <si>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</si>
  <si>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</si>
  <si>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</si>
  <si>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</si>
  <si>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</si>
  <si>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</si>
  <si>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</si>
  <si>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</si>
  <si>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</si>
  <si>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</si>
  <si>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</si>
  <si>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</si>
  <si>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</si>
  <si>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</si>
  <si>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</si>
  <si>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</si>
  <si>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</si>
  <si>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</si>
  <si>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</si>
  <si>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</si>
  <si>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</si>
  <si>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</si>
  <si>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</si>
  <si>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</si>
  <si>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</si>
  <si>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</si>
  <si>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</si>
  <si>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</si>
  <si>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</si>
  <si>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</si>
  <si>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</si>
  <si>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</si>
  <si>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</si>
  <si>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</si>
  <si>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</si>
  <si>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</si>
  <si>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</si>
  <si>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</si>
  <si>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</si>
  <si>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</si>
  <si>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</si>
  <si>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</si>
  <si>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</si>
  <si>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</si>
  <si>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</si>
  <si>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</si>
  <si>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</si>
  <si>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</si>
  <si>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</si>
  <si>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</si>
  <si>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</si>
  <si>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</si>
  <si>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</si>
  <si>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</si>
  <si>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</si>
  <si>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</si>
  <si>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</si>
  <si>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</si>
  <si>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</si>
  <si>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</si>
  <si>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</si>
  <si>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</si>
  <si>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</si>
  <si>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</si>
  <si>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</si>
  <si>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</si>
  <si>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</si>
  <si>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</si>
  <si>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</si>
  <si>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</si>
  <si>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</si>
  <si>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</si>
  <si>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</si>
  <si>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</si>
  <si>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</si>
  <si>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</si>
  <si>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</si>
  <si>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</si>
  <si>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</si>
  <si>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</si>
  <si>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</si>
  <si>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</si>
  <si>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</si>
  <si>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</si>
  <si>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</si>
  <si>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</si>
  <si>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</si>
  <si>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</si>
  <si>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</si>
  <si>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</si>
  <si>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</si>
  <si>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</si>
  <si>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</si>
  <si>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</si>
  <si>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</si>
  <si>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</si>
  <si>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</si>
  <si>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</si>
  <si>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</si>
  <si>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</si>
  <si>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</si>
  <si>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</si>
  <si>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</si>
  <si>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</si>
  <si>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</si>
  <si>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</si>
  <si>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</si>
  <si>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</si>
  <si>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</si>
  <si>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</si>
  <si>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</si>
  <si>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</si>
  <si>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</si>
  <si>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</si>
  <si>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</si>
  <si>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</si>
  <si>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</si>
  <si>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</si>
  <si>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</si>
  <si>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</si>
  <si>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</si>
  <si>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</si>
  <si>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</si>
  <si>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</si>
  <si>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</si>
  <si>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</si>
  <si>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</si>
  <si>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</si>
  <si>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</si>
  <si>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</si>
  <si>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</si>
  <si>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</si>
  <si>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</si>
  <si>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</si>
  <si>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</si>
  <si>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</si>
  <si>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</si>
  <si>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</si>
  <si>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</si>
  <si>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</si>
  <si>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</si>
  <si>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</si>
  <si>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</si>
  <si>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</si>
  <si>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</si>
  <si>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</si>
  <si>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</si>
  <si>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</si>
  <si>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</si>
  <si>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</si>
  <si>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</si>
  <si>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</si>
  <si>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</si>
  <si>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</si>
  <si>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</si>
  <si>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</si>
  <si>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</si>
  <si>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</si>
  <si>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</si>
  <si>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</si>
  <si>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</si>
  <si>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</si>
  <si>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</si>
  <si>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</si>
  <si>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</si>
  <si>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</si>
  <si>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</si>
  <si>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</si>
  <si>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</si>
  <si>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</si>
  <si>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</si>
  <si>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</si>
  <si>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</si>
  <si>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</si>
  <si>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</si>
  <si>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</si>
  <si>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</si>
  <si>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</si>
  <si>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</si>
  <si>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</si>
  <si>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</si>
  <si>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</si>
  <si>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</si>
  <si>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</si>
  <si>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</si>
  <si>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</si>
  <si>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</si>
  <si>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</si>
  <si>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</si>
  <si>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</si>
  <si>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</si>
  <si>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</si>
  <si>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</si>
  <si>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</si>
  <si>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</si>
  <si>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</si>
  <si>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</si>
  <si>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</si>
  <si>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</si>
  <si>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</si>
  <si>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</si>
  <si>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</si>
  <si>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</si>
  <si>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</si>
  <si>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</si>
  <si>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</si>
  <si>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</si>
  <si>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</si>
  <si>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</si>
  <si>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</si>
  <si>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</si>
  <si>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</si>
  <si>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</si>
  <si>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</si>
  <si>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</si>
  <si>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</si>
  <si>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</si>
  <si>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</si>
  <si>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</si>
  <si>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</si>
  <si>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</si>
  <si>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</si>
  <si>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</si>
  <si>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</si>
  <si>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</si>
  <si>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</si>
  <si>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</si>
  <si>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</si>
  <si>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</si>
  <si>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</si>
  <si>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</si>
  <si>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</si>
  <si>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</si>
  <si>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</si>
  <si>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</si>
  <si>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</si>
  <si>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</si>
  <si>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</si>
  <si>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</si>
  <si>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</si>
  <si>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</si>
  <si>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</si>
  <si>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</si>
  <si>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</si>
  <si>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</si>
  <si>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</si>
  <si>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</si>
  <si>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</si>
  <si>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</si>
  <si>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</si>
  <si>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</si>
  <si>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</si>
  <si>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</si>
  <si>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</si>
  <si>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</si>
  <si>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</si>
  <si>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</si>
  <si>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</si>
  <si>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</si>
  <si>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</si>
  <si>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</si>
  <si>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</si>
  <si>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</si>
  <si>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</si>
  <si>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</si>
  <si>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</si>
  <si>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</si>
  <si>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</si>
  <si>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</si>
  <si>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</si>
  <si>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</si>
  <si>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</si>
  <si>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</si>
  <si>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</si>
  <si>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</si>
  <si>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</si>
  <si>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</si>
  <si>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</si>
  <si>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</si>
  <si>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</si>
  <si>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</si>
  <si>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</si>
  <si>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</si>
  <si>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</si>
  <si>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</si>
  <si>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</si>
  <si>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</si>
  <si>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</si>
  <si>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</si>
  <si>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</si>
  <si>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</si>
  <si>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</si>
  <si>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</si>
  <si>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</si>
  <si>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</si>
  <si>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</si>
  <si>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</si>
  <si>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</si>
  <si>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</si>
  <si>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</si>
  <si>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</si>
  <si>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</si>
  <si>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</si>
  <si>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</si>
  <si>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</si>
  <si>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</si>
  <si>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</si>
  <si>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</si>
  <si>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</si>
  <si>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</si>
  <si>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</si>
  <si>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</si>
  <si>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</si>
  <si>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</si>
  <si>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</si>
  <si>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</si>
  <si>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</si>
  <si>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</si>
  <si>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</si>
  <si>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</si>
  <si>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</si>
  <si>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</si>
  <si>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</si>
  <si>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</si>
  <si>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</si>
  <si>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</si>
  <si>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</si>
  <si>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</si>
  <si>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</si>
  <si>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</si>
  <si>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</si>
  <si>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</si>
  <si>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</si>
  <si>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</si>
  <si>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</si>
  <si>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</si>
  <si>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</si>
  <si>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</si>
  <si>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</si>
  <si>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</si>
  <si>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</si>
  <si>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</si>
  <si>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</si>
  <si>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</si>
  <si>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</si>
  <si>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</si>
  <si>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</si>
  <si>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</si>
  <si>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</si>
  <si>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</si>
  <si>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</si>
  <si>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</si>
  <si>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</si>
  <si>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</si>
  <si>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</si>
  <si>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</si>
  <si>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</si>
  <si>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</si>
  <si>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</si>
  <si>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</si>
  <si>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</si>
  <si>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</si>
  <si>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</si>
  <si>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</si>
  <si>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</si>
  <si>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</si>
  <si>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</si>
  <si>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</si>
  <si>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</si>
  <si>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</si>
  <si>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</si>
  <si>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</si>
  <si>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</si>
  <si>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</si>
  <si>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</si>
  <si>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</si>
  <si>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</si>
  <si>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</si>
  <si>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</si>
  <si>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</si>
  <si>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</si>
  <si>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</si>
  <si>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</si>
  <si>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</si>
  <si>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</si>
  <si>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</si>
  <si>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</si>
  <si>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</si>
  <si>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</si>
  <si>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</si>
  <si>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</si>
  <si>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</si>
  <si>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</si>
  <si>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</si>
  <si>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</si>
  <si>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</si>
  <si>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</si>
  <si>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</si>
  <si>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</si>
  <si>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</si>
  <si>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</si>
  <si>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</si>
  <si>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</si>
  <si>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</si>
  <si>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</si>
  <si>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</si>
  <si>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</si>
  <si>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</si>
  <si>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</si>
  <si>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</si>
  <si>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</si>
  <si>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</si>
  <si>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</si>
  <si>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</si>
  <si>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</si>
  <si>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</si>
  <si>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</si>
  <si>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</si>
  <si>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</si>
  <si>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</si>
  <si>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</si>
  <si>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</si>
  <si>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</si>
  <si>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</si>
  <si>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</si>
  <si>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</si>
  <si>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</si>
  <si>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</si>
  <si>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</si>
  <si>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</si>
  <si>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</si>
  <si>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</si>
  <si>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</si>
  <si>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</si>
  <si>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</si>
  <si>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</si>
  <si>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</si>
  <si>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</si>
  <si>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</si>
  <si>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</si>
  <si>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</si>
  <si>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</si>
  <si>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</si>
  <si>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</si>
  <si>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</si>
  <si>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</si>
  <si>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</si>
  <si>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</si>
  <si>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</si>
  <si>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</si>
  <si>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</si>
  <si>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</si>
  <si>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</si>
  <si>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</si>
  <si>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</si>
  <si>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</si>
  <si>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</si>
  <si>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</si>
  <si>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</si>
  <si>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</si>
  <si>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</si>
  <si>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</si>
  <si>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</si>
  <si>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</si>
  <si>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</si>
  <si>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</si>
  <si>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</si>
  <si>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</si>
  <si>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</si>
  <si>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</si>
  <si>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</si>
  <si>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</si>
  <si>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</si>
  <si>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</si>
  <si>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</si>
  <si>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</si>
  <si>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</si>
  <si>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</si>
  <si>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</si>
  <si>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</si>
  <si>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</si>
  <si>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</si>
  <si>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</si>
  <si>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</si>
  <si>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</si>
  <si>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</si>
  <si>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</si>
  <si>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</si>
  <si>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</si>
  <si>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</si>
  <si>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</si>
  <si>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</si>
  <si>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</si>
  <si>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</si>
  <si>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</si>
  <si>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</si>
  <si>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</si>
  <si>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</si>
  <si>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</si>
  <si>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</si>
  <si>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</si>
  <si>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</si>
  <si>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</si>
  <si>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</si>
  <si>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</si>
  <si>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</si>
  <si>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</si>
  <si>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</si>
  <si>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</si>
  <si>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</si>
  <si>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</si>
  <si>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</si>
  <si>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</si>
  <si>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</si>
  <si>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</si>
  <si>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</si>
  <si>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</si>
  <si>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</si>
  <si>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</si>
  <si>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</si>
  <si>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</si>
  <si>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</si>
  <si>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</si>
  <si>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</si>
  <si>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</si>
  <si>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</si>
  <si>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</si>
  <si>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</si>
  <si>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</si>
  <si>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</si>
  <si>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</si>
  <si>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</si>
  <si>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</si>
  <si>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</si>
  <si>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</si>
  <si>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</si>
  <si>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</si>
  <si>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</si>
  <si>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</si>
  <si>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</si>
  <si>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</si>
  <si>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</si>
  <si>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</si>
  <si>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</si>
  <si>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</si>
  <si>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</si>
  <si>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</si>
  <si>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</si>
  <si>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</si>
  <si>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</si>
  <si>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</si>
  <si>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</si>
  <si>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</si>
  <si>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</si>
  <si>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</si>
  <si>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</si>
  <si>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</si>
  <si>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</si>
  <si>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</si>
  <si>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</si>
  <si>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</si>
  <si>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</si>
  <si>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</si>
  <si>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</si>
  <si>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</si>
  <si>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</si>
  <si>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</si>
  <si>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</si>
  <si>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</si>
  <si>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</si>
  <si>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</si>
  <si>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</si>
  <si>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</si>
  <si>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</si>
  <si>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</si>
  <si>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</si>
  <si>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</si>
  <si>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</si>
  <si>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</si>
  <si>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</si>
  <si>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</si>
  <si>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</si>
  <si>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</si>
  <si>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</si>
  <si>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</si>
  <si>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</si>
  <si>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</si>
  <si>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</si>
  <si>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</si>
  <si>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</si>
  <si>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</si>
  <si>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</si>
  <si>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</si>
  <si>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</si>
  <si>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</si>
  <si>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</si>
  <si>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</si>
  <si>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</si>
  <si>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</si>
  <si>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</si>
  <si>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</si>
  <si>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</si>
  <si>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</si>
  <si>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</si>
  <si>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</si>
  <si>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</si>
  <si>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</si>
  <si>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</si>
  <si>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</si>
  <si>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</si>
  <si>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</si>
  <si>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</si>
  <si>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</si>
  <si>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</si>
  <si>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</si>
  <si>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</si>
  <si>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</si>
  <si>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</si>
  <si>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</si>
  <si>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</si>
  <si>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</si>
  <si>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</si>
  <si>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</si>
  <si>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</si>
  <si>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</si>
  <si>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</si>
  <si>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</si>
  <si>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</si>
  <si>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</si>
  <si>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</si>
  <si>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</si>
  <si>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</si>
  <si>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</si>
  <si>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</si>
  <si>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</si>
  <si>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</si>
  <si>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</si>
  <si>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</si>
  <si>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</si>
  <si>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</si>
  <si>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</si>
  <si>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</si>
  <si>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</si>
  <si>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</si>
  <si>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</si>
  <si>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</si>
  <si>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</si>
  <si>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</si>
  <si>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</si>
  <si>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</si>
  <si>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</si>
  <si>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</si>
  <si>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</si>
  <si>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</si>
  <si>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</si>
  <si>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</si>
  <si>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</si>
  <si>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</si>
  <si>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</si>
  <si>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</si>
  <si>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</si>
  <si>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</si>
  <si>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</si>
  <si>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</si>
  <si>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</si>
  <si>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</si>
  <si>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</si>
  <si>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</si>
  <si>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</si>
  <si>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</si>
  <si>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</si>
  <si>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</si>
  <si>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</si>
  <si>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</si>
  <si>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</si>
  <si>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</si>
  <si>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</si>
  <si>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</si>
  <si>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</si>
  <si>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</si>
  <si>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</si>
  <si>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</si>
  <si>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</si>
  <si>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</si>
  <si>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</si>
  <si>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</si>
  <si>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</si>
  <si>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</si>
  <si>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</si>
  <si>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</si>
  <si>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</si>
  <si>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</si>
  <si>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</si>
  <si>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</si>
  <si>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</si>
  <si>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</si>
  <si>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</si>
  <si>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</si>
  <si>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</si>
  <si>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</si>
  <si>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</si>
  <si>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</si>
  <si>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</si>
  <si>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</si>
  <si>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</si>
  <si>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</si>
  <si>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</si>
  <si>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</si>
  <si>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</si>
  <si>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</si>
  <si>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</si>
  <si>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</si>
  <si>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</si>
  <si>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</si>
  <si>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</si>
  <si>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</si>
  <si>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</si>
  <si>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</si>
  <si>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</si>
  <si>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</si>
  <si>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</si>
  <si>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</si>
  <si>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</si>
  <si>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</si>
  <si>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</si>
  <si>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</si>
  <si>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</si>
  <si>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</si>
  <si>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</si>
  <si>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</si>
  <si>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</si>
  <si>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</si>
  <si>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</si>
  <si>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</si>
  <si>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</si>
  <si>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</si>
  <si>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</si>
  <si>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</si>
  <si>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</si>
  <si>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</si>
  <si>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</si>
  <si>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</si>
  <si>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</si>
  <si>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</si>
  <si>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</si>
  <si>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</si>
  <si>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</si>
  <si>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</si>
  <si>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</si>
  <si>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</si>
  <si>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</si>
  <si>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</si>
  <si>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</si>
  <si>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</si>
  <si>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</si>
  <si>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</si>
  <si>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</si>
  <si>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</si>
  <si>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</si>
  <si>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</si>
  <si>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</si>
  <si>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</si>
  <si>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</si>
  <si>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</si>
  <si>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</si>
  <si>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</si>
  <si>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</si>
  <si>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</si>
  <si>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</si>
  <si>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</si>
  <si>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</si>
  <si>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</si>
  <si>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</si>
  <si>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</si>
  <si>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</si>
  <si>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</si>
  <si>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</si>
  <si>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</si>
  <si>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</si>
  <si>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</si>
  <si>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</si>
  <si>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</si>
  <si>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</si>
  <si>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</si>
  <si>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</si>
  <si>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</si>
  <si>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</si>
  <si>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</si>
  <si>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</si>
  <si>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</si>
  <si>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</si>
  <si>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</si>
  <si>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</si>
  <si>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</si>
  <si>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</si>
  <si>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</si>
  <si>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</si>
  <si>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</si>
  <si>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</si>
  <si>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</si>
  <si>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</si>
  <si>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</si>
  <si>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</si>
  <si>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</si>
  <si>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</si>
  <si>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</si>
  <si>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</si>
  <si>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</si>
  <si>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</si>
  <si>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</si>
  <si>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</si>
  <si>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</si>
  <si>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</si>
  <si>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</si>
  <si>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</si>
  <si>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</si>
  <si>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</si>
  <si>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</si>
  <si>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</si>
  <si>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</si>
  <si>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</si>
  <si>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</si>
  <si>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</si>
  <si>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</si>
  <si>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</si>
  <si>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</si>
  <si>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</si>
  <si>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</si>
  <si>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</si>
  <si>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</si>
  <si>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</si>
  <si>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</si>
  <si>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</si>
  <si>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</si>
  <si>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</si>
  <si>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</si>
  <si>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</si>
  <si>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</si>
  <si>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</si>
  <si>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</si>
  <si>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</si>
  <si>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</si>
  <si>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</si>
  <si>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</si>
  <si>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</si>
  <si>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</si>
  <si>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</si>
  <si>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</si>
  <si>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</si>
  <si>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</si>
  <si>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</si>
  <si>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</si>
  <si>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</si>
  <si>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</si>
  <si>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</si>
  <si>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</si>
  <si>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</si>
  <si>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</si>
  <si>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</si>
  <si>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</si>
  <si>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</si>
  <si>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</si>
  <si>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</si>
  <si>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</si>
  <si>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</si>
  <si>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</si>
  <si>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</si>
  <si>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</si>
  <si>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</si>
  <si>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</si>
  <si>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</si>
  <si>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</si>
  <si>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</si>
  <si>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</si>
  <si>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</si>
  <si>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</si>
  <si>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</si>
  <si>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</si>
  <si>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</si>
  <si>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</si>
  <si>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</si>
  <si>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</si>
  <si>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</si>
  <si>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</si>
  <si>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</si>
  <si>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</si>
  <si>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</si>
  <si>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</si>
  <si>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</si>
  <si>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</si>
  <si>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</si>
  <si>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</si>
  <si>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</si>
  <si>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</si>
  <si>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</si>
  <si>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</si>
  <si>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</si>
  <si>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</si>
  <si>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</si>
  <si>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</si>
  <si>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</si>
  <si>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</si>
  <si>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</si>
  <si>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</si>
  <si>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</si>
  <si>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</si>
  <si>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</si>
  <si>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</si>
  <si>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</si>
  <si>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</si>
  <si>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</si>
  <si>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</si>
  <si>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</si>
  <si>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</si>
  <si>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</si>
  <si>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</si>
  <si>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</si>
  <si>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</si>
  <si>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</si>
  <si>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</si>
  <si>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</si>
  <si>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</si>
  <si>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</si>
  <si>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</si>
  <si>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</si>
  <si>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</si>
  <si>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</si>
  <si>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</si>
  <si>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</si>
  <si>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</si>
  <si>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</si>
  <si>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</si>
  <si>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</si>
  <si>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</si>
  <si>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</si>
  <si>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</si>
  <si>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</si>
  <si>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</si>
  <si>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</si>
  <si>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</si>
  <si>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</si>
  <si>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</si>
  <si>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</si>
  <si>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</si>
  <si>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</si>
  <si>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</si>
  <si>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</si>
  <si>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</si>
  <si>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</si>
  <si>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</si>
  <si>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</si>
  <si>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</si>
  <si>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</si>
  <si>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</si>
  <si>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</si>
  <si>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</si>
  <si>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</si>
  <si>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</si>
  <si>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</si>
  <si>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</si>
  <si>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</si>
  <si>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</si>
  <si>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</si>
  <si>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</si>
  <si>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</si>
  <si>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</si>
  <si>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</si>
  <si>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</si>
  <si>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</si>
  <si>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</si>
  <si>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</si>
  <si>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</si>
  <si>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</si>
  <si>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</si>
  <si>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</si>
  <si>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</si>
  <si>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</si>
  <si>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</si>
  <si>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</si>
  <si>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</si>
  <si>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</si>
  <si>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</si>
  <si>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</si>
  <si>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</si>
  <si>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</si>
  <si>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</si>
  <si>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</si>
  <si>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</si>
  <si>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</si>
  <si>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</si>
  <si>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</si>
  <si>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</si>
  <si>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</si>
  <si>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</si>
  <si>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</si>
  <si>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</si>
  <si>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</si>
  <si>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</si>
  <si>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</si>
  <si>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</si>
  <si>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</si>
  <si>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</si>
  <si>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</si>
  <si>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</si>
  <si>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</si>
  <si>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</si>
  <si>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</si>
  <si>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</si>
  <si>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</si>
  <si>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</si>
  <si>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</si>
  <si>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</si>
  <si>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</si>
  <si>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</si>
  <si>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</si>
  <si>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</si>
  <si>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</si>
  <si>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</si>
  <si>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</si>
  <si>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</si>
  <si>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</si>
  <si>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</si>
  <si>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</si>
  <si>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</si>
  <si>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</si>
  <si>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</si>
  <si>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</si>
  <si>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</si>
  <si>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</si>
  <si>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</si>
  <si>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</si>
  <si>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</si>
  <si>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</si>
  <si>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</si>
  <si>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</si>
  <si>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</si>
  <si>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</si>
  <si>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</si>
  <si>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</si>
  <si>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</si>
  <si>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</si>
  <si>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</si>
  <si>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</si>
  <si>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</si>
  <si>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</si>
  <si>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</si>
  <si>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</si>
  <si>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</si>
  <si>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</si>
  <si>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</si>
  <si>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</si>
  <si>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</si>
  <si>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</si>
  <si>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</si>
  <si>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</si>
  <si>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</si>
  <si>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</si>
  <si>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</si>
  <si>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</si>
  <si>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</si>
  <si>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</si>
  <si>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</si>
  <si>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</si>
  <si>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</si>
  <si>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</si>
  <si>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</si>
  <si>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</si>
  <si>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</si>
  <si>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</si>
  <si>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</si>
  <si>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</si>
  <si>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</si>
  <si>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</si>
  <si>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</si>
  <si>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</si>
  <si>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</si>
  <si>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</si>
  <si>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</si>
  <si>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</si>
  <si>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</si>
  <si>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</si>
  <si>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</si>
  <si>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</si>
  <si>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</si>
  <si>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</si>
  <si>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</si>
  <si>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</si>
  <si>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</si>
  <si>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</si>
  <si>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</si>
  <si>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</si>
  <si>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</si>
  <si>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</si>
  <si>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</si>
  <si>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</si>
  <si>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</si>
  <si>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</si>
  <si>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</si>
  <si>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</si>
  <si>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</si>
  <si>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</si>
  <si>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</si>
  <si>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</si>
  <si>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</si>
  <si>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</si>
  <si>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</si>
  <si>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</si>
  <si>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</si>
  <si>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</si>
  <si>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</si>
  <si>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</si>
  <si>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</si>
  <si>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</si>
  <si>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</si>
  <si>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</si>
  <si>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</si>
  <si>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</si>
  <si>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</si>
  <si>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</si>
  <si>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</si>
  <si>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</si>
  <si>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</si>
  <si>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</si>
  <si>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</si>
  <si>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</si>
  <si>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</si>
  <si>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</si>
  <si>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</si>
  <si>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</si>
  <si>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</si>
  <si>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</si>
  <si>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</si>
  <si>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</si>
  <si>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</si>
  <si>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</si>
  <si>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</si>
  <si>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</si>
  <si>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</si>
  <si>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</si>
  <si>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</si>
  <si>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</si>
  <si>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</si>
  <si>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</si>
  <si>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</si>
  <si>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</si>
  <si>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</si>
  <si>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</si>
  <si>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</si>
  <si>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</si>
  <si>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</si>
  <si>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</si>
  <si>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</si>
  <si>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</si>
  <si>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</si>
  <si>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</si>
  <si>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</si>
  <si>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</si>
  <si>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</si>
  <si>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</si>
  <si>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</si>
  <si>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</si>
  <si>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</si>
  <si>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</si>
  <si>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</si>
  <si>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</si>
  <si>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</si>
  <si>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</si>
  <si>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</si>
  <si>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</si>
  <si>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</si>
  <si>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</si>
  <si>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</si>
  <si>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</si>
  <si>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</si>
  <si>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</si>
  <si>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</si>
  <si>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</si>
  <si>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</si>
  <si>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</si>
  <si>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</si>
  <si>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</si>
  <si>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</si>
  <si>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</si>
  <si>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</si>
  <si>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</si>
  <si>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</si>
  <si>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</si>
  <si>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</si>
  <si>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</si>
  <si>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</si>
  <si>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</si>
  <si>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</si>
  <si>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</si>
  <si>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</si>
  <si>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</si>
  <si>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</si>
  <si>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</si>
  <si>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</si>
  <si>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</si>
  <si>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</si>
  <si>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</si>
  <si>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</si>
  <si>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</si>
  <si>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</si>
  <si>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</si>
  <si>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</si>
  <si>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</si>
  <si>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</si>
  <si>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</si>
  <si>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</si>
  <si>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</si>
  <si>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</si>
  <si>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</si>
  <si>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</si>
  <si>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</si>
  <si>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</si>
  <si>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</si>
  <si>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</si>
  <si>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</si>
  <si>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</si>
  <si>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</si>
  <si>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</si>
  <si>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</si>
  <si>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</si>
  <si>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</si>
  <si>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</si>
  <si>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</si>
  <si>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</si>
  <si>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</si>
  <si>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</si>
  <si>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</si>
  <si>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</si>
  <si>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</si>
  <si>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</si>
  <si>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</si>
  <si>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</si>
  <si>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</si>
  <si>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</si>
  <si>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</si>
  <si>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</si>
  <si>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</si>
  <si>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</si>
  <si>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</si>
  <si>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</si>
  <si>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</si>
  <si>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</si>
  <si>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</si>
  <si>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</si>
  <si>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</si>
  <si>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</si>
  <si>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</si>
  <si>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</si>
  <si>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</si>
  <si>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</si>
  <si>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</si>
  <si>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</si>
  <si>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</si>
  <si>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</si>
  <si>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</si>
  <si>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</si>
  <si>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</si>
  <si>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</si>
  <si>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</si>
  <si>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</si>
  <si>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</si>
  <si>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</si>
  <si>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</si>
  <si>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</si>
  <si>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</si>
  <si>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</si>
  <si>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</si>
  <si>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</si>
  <si>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</si>
  <si>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</si>
  <si>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</si>
  <si>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</si>
  <si>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</si>
  <si>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</si>
  <si>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</si>
  <si>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</si>
  <si>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</si>
  <si>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</si>
  <si>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</si>
  <si>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</si>
  <si>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</si>
  <si>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</si>
  <si>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</si>
  <si>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</si>
  <si>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</si>
  <si>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</si>
  <si>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</si>
  <si>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</si>
  <si>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</si>
  <si>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</si>
  <si>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</si>
  <si>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</si>
  <si>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</si>
  <si>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</si>
  <si>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</si>
  <si>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</si>
  <si>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</si>
  <si>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</si>
  <si>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</si>
  <si>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</si>
  <si>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</si>
  <si>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</si>
  <si>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</si>
  <si>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</si>
  <si>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</si>
  <si>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</si>
  <si>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</si>
  <si>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</si>
  <si>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</si>
  <si>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</si>
  <si>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</si>
  <si>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</si>
  <si>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</si>
  <si>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</si>
  <si>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</si>
  <si>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</si>
  <si>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</si>
  <si>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</si>
  <si>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</si>
  <si>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</si>
  <si>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</si>
  <si>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</si>
  <si>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</si>
  <si>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</si>
  <si>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</si>
  <si>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</si>
  <si>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</si>
  <si>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</si>
  <si>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</si>
  <si>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</si>
  <si>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</si>
  <si>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</si>
  <si>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</si>
  <si>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</si>
  <si>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</si>
  <si>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</si>
  <si>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</si>
  <si>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</si>
  <si>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</si>
  <si>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</si>
  <si>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</si>
  <si>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</si>
  <si>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</si>
  <si>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</si>
  <si>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</si>
  <si>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</si>
  <si>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</si>
  <si>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</si>
  <si>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</si>
  <si>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</si>
  <si>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</si>
  <si>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</si>
  <si>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</si>
  <si>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</si>
  <si>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</si>
  <si>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</si>
  <si>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</si>
  <si>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</si>
  <si>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</si>
  <si>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</si>
  <si>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</si>
  <si>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</si>
  <si>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</si>
  <si>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</si>
  <si>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</si>
  <si>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</si>
  <si>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</si>
  <si>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</si>
  <si>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</si>
  <si>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</si>
  <si>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</si>
  <si>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</si>
  <si>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</si>
  <si>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</si>
  <si>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</si>
  <si>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</si>
  <si>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</si>
  <si>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</si>
  <si>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</si>
  <si>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</si>
  <si>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</si>
  <si>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</si>
  <si>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</si>
  <si>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</si>
  <si>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</si>
  <si>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</si>
  <si>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</si>
  <si>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</si>
  <si>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</si>
  <si>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</si>
  <si>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</si>
  <si>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</si>
  <si>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</si>
  <si>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</si>
  <si>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</si>
  <si>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</si>
  <si>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</si>
  <si>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</si>
  <si>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</si>
  <si>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</si>
  <si>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</si>
  <si>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</si>
  <si>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</si>
  <si>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</si>
  <si>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</si>
  <si>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</si>
  <si>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</si>
  <si>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</si>
  <si>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</si>
  <si>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</si>
  <si>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</si>
  <si>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</si>
  <si>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</si>
  <si>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</si>
  <si>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</si>
  <si>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</si>
  <si>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</si>
  <si>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</si>
  <si>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</si>
  <si>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</si>
  <si>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</si>
  <si>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</si>
  <si>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</si>
  <si>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</si>
  <si>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</si>
  <si>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</si>
  <si>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</si>
  <si>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</si>
  <si>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</si>
  <si>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</si>
  <si>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</si>
  <si>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</si>
  <si>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</si>
  <si>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</si>
  <si>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</si>
  <si>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</si>
  <si>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</si>
  <si>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</si>
  <si>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</si>
  <si>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</si>
  <si>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</si>
  <si>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</si>
  <si>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</si>
  <si>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</si>
  <si>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</si>
  <si>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</si>
  <si>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</si>
  <si>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</si>
  <si>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</si>
  <si>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</si>
  <si>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</si>
  <si>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</si>
  <si>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</si>
  <si>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</si>
  <si>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</si>
  <si>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</si>
  <si>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</si>
  <si>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</si>
  <si>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</si>
  <si>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</si>
  <si>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</si>
  <si>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</si>
  <si>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</si>
  <si>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</si>
  <si>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</si>
  <si>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</si>
  <si>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</si>
  <si>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</si>
  <si>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</si>
  <si>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</si>
  <si>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</si>
  <si>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</si>
  <si>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</si>
  <si>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</si>
  <si>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</si>
  <si>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</si>
  <si>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</si>
  <si>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</si>
  <si>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</si>
  <si>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</si>
  <si>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</si>
  <si>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</si>
  <si>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</si>
  <si>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</si>
  <si>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</si>
  <si>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</si>
  <si>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</si>
  <si>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</si>
  <si>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</si>
  <si>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</si>
  <si>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</si>
  <si>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</si>
  <si>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</si>
  <si>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</si>
  <si>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</si>
  <si>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</si>
  <si>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</si>
  <si>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</si>
  <si>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</si>
  <si>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</si>
  <si>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</si>
  <si>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</si>
  <si>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</si>
  <si>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</si>
  <si>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</si>
  <si>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</si>
  <si>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</si>
  <si>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</si>
  <si>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</si>
  <si>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</si>
  <si>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</si>
  <si>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</si>
  <si>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</si>
  <si>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</si>
  <si>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</si>
  <si>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</si>
  <si>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</si>
  <si>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</si>
  <si>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</si>
  <si>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</si>
  <si>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</si>
  <si>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</si>
  <si>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</si>
  <si>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</si>
  <si>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</si>
  <si>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</si>
  <si>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</si>
  <si>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</si>
  <si>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</si>
  <si>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</si>
  <si>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</si>
  <si>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</si>
  <si>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</si>
  <si>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</si>
  <si>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</si>
  <si>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</si>
  <si>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</si>
  <si>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</si>
  <si>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</si>
  <si>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</si>
  <si>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</si>
  <si>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</si>
  <si>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</si>
  <si>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</si>
  <si>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</si>
  <si>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</si>
  <si>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</si>
  <si>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</si>
  <si>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</si>
  <si>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</si>
  <si>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</si>
  <si>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</si>
  <si>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</si>
  <si>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</si>
  <si>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</si>
  <si>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</si>
  <si>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</si>
  <si>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</si>
  <si>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</si>
  <si>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</si>
  <si>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</si>
  <si>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</si>
  <si>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</si>
  <si>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</si>
  <si>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</si>
  <si>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</si>
  <si>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</si>
  <si>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</si>
  <si>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</si>
  <si>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</si>
  <si>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</si>
  <si>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</si>
  <si>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</si>
  <si>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</si>
  <si>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</si>
  <si>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</si>
  <si>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</si>
  <si>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</si>
  <si>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</si>
  <si>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</si>
  <si>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</si>
  <si>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</si>
  <si>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</si>
  <si>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</si>
  <si>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</si>
  <si>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</si>
  <si>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</si>
  <si>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</si>
  <si>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</si>
  <si>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</si>
  <si>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</si>
  <si>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</si>
  <si>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</si>
  <si>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</si>
  <si>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</si>
  <si>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</si>
  <si>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</si>
  <si>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</si>
  <si>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</si>
  <si>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</si>
  <si>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</si>
  <si>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</si>
  <si>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</si>
  <si>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</si>
  <si>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</si>
  <si>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</si>
  <si>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</si>
  <si>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</si>
  <si>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</si>
  <si>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</si>
  <si>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</si>
  <si>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</si>
  <si>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</si>
  <si>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</si>
  <si>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</si>
  <si>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</si>
  <si>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</si>
  <si>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</si>
  <si>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</si>
  <si>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</si>
  <si>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</si>
  <si>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</si>
  <si>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</si>
  <si>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</si>
  <si>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</si>
  <si>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</si>
  <si>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</si>
  <si>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</si>
  <si>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</si>
  <si>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</si>
  <si>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</si>
  <si>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</si>
  <si>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</si>
  <si>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</si>
  <si>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</si>
  <si>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</si>
  <si>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</si>
  <si>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</si>
  <si>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</si>
  <si>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</si>
  <si>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</si>
  <si>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</si>
  <si>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</si>
  <si>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</si>
  <si>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</si>
  <si>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</si>
  <si>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</si>
  <si>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</si>
  <si>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</si>
  <si>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</si>
  <si>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</si>
  <si>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</si>
  <si>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</si>
  <si>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</si>
  <si>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</si>
  <si>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</si>
  <si>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</si>
  <si>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</si>
  <si>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</si>
  <si>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</si>
  <si>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</si>
  <si>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</si>
  <si>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</si>
  <si>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</si>
  <si>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</si>
  <si>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</si>
  <si>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</si>
  <si>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</si>
  <si>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</si>
  <si>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</si>
  <si>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</si>
  <si>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</si>
  <si>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</si>
  <si>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</si>
  <si>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</si>
  <si>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</si>
  <si>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</si>
  <si>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</si>
  <si>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</si>
  <si>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</si>
  <si>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</si>
  <si>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</si>
  <si>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</si>
  <si>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</si>
  <si>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</si>
  <si>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</si>
  <si>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</si>
  <si>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</si>
  <si>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</si>
  <si>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</si>
  <si>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</si>
  <si>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</si>
  <si>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</si>
  <si>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</si>
  <si>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</si>
  <si>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</si>
  <si>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</si>
  <si>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</si>
  <si>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</si>
  <si>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</si>
  <si>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</si>
  <si>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</si>
  <si>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</si>
  <si>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</si>
  <si>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</si>
  <si>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</si>
  <si>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</si>
  <si>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</si>
  <si>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</si>
  <si>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</si>
  <si>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</si>
  <si>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</si>
  <si>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</si>
  <si>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</si>
  <si>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</si>
  <si>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</si>
  <si>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</si>
  <si>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</si>
  <si>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</si>
  <si>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</si>
  <si>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</si>
  <si>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</si>
  <si>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</si>
  <si>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</si>
  <si>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</si>
  <si>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</si>
  <si>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</si>
  <si>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</si>
  <si>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</si>
  <si>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</si>
  <si>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</si>
  <si>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</si>
  <si>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</si>
  <si>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</si>
  <si>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</si>
  <si>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</si>
  <si>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</si>
  <si>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</si>
  <si>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</si>
  <si>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</si>
  <si>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</si>
  <si>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</si>
  <si>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</si>
  <si>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</si>
  <si>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</si>
  <si>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</si>
  <si>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</si>
  <si>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</si>
  <si>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</si>
  <si>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</si>
  <si>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</si>
  <si>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</si>
  <si>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</si>
  <si>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</si>
  <si>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</si>
  <si>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</si>
  <si>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</si>
  <si>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</si>
  <si>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</si>
  <si>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</si>
  <si>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</si>
  <si>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</si>
  <si>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</si>
  <si>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</si>
  <si>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</si>
  <si>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</si>
  <si>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</si>
  <si>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</si>
  <si>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</si>
  <si>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</si>
  <si>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</si>
  <si>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</si>
  <si>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</si>
  <si>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</si>
  <si>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</si>
  <si>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</si>
  <si>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</si>
  <si>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</si>
  <si>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</si>
  <si>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</si>
  <si>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</si>
  <si>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</si>
  <si>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</si>
  <si>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</si>
  <si>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</si>
  <si>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</si>
  <si>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</si>
  <si>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</si>
  <si>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</si>
  <si>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</si>
  <si>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</si>
  <si>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</si>
  <si>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</si>
  <si>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</si>
  <si>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</si>
  <si>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</si>
  <si>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</si>
  <si>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</si>
  <si>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</si>
  <si>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</si>
  <si>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</si>
  <si>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</si>
  <si>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</si>
  <si>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</si>
  <si>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</si>
  <si>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</si>
  <si>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</si>
  <si>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</si>
  <si>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</si>
  <si>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</si>
  <si>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</si>
  <si>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</si>
  <si>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</si>
  <si>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</si>
  <si>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</si>
  <si>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</si>
  <si>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</si>
  <si>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</si>
  <si>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</si>
  <si>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</si>
  <si>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</si>
  <si>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</si>
  <si>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</si>
  <si>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</si>
  <si>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</si>
  <si>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</si>
  <si>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</si>
  <si>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</si>
  <si>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</si>
  <si>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</si>
  <si>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</si>
  <si>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</si>
  <si>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</si>
  <si>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</si>
  <si>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</si>
  <si>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</si>
  <si>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</si>
  <si>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</si>
  <si>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</si>
  <si>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</si>
  <si>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</si>
  <si>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</si>
  <si>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</si>
  <si>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</si>
  <si>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</si>
  <si>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</si>
  <si>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</si>
  <si>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</si>
  <si>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</si>
  <si>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</si>
  <si>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</si>
  <si>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</si>
  <si>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</si>
  <si>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</si>
  <si>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</si>
  <si>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</si>
  <si>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</si>
  <si>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</si>
  <si>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</si>
  <si>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</si>
  <si>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</si>
  <si>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</si>
  <si>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</si>
  <si>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</si>
  <si>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</si>
  <si>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</si>
  <si>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</si>
  <si>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</si>
  <si>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</si>
  <si>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</si>
  <si>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</si>
  <si>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</si>
  <si>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</si>
  <si>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</si>
  <si>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</si>
  <si>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</si>
  <si>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</si>
  <si>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</si>
  <si>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</si>
  <si>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</si>
  <si>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</si>
  <si>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</si>
  <si>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</si>
  <si>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</si>
  <si>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</si>
  <si>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</si>
  <si>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</si>
  <si>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</si>
  <si>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</si>
  <si>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</si>
  <si>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</si>
  <si>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</si>
  <si>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</si>
  <si>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</si>
  <si>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</si>
  <si>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</si>
  <si>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</si>
  <si>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</si>
  <si>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</si>
  <si>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</si>
  <si>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</si>
  <si>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</si>
  <si>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</si>
  <si>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</si>
  <si>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</si>
  <si>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</si>
  <si>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</si>
  <si>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</si>
  <si>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</si>
  <si>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</si>
  <si>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</si>
  <si>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</si>
  <si>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</si>
  <si>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</si>
  <si>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</si>
  <si>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</si>
  <si>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</si>
  <si>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</si>
  <si>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</si>
  <si>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</si>
  <si>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</si>
  <si>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</si>
  <si>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</si>
  <si>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</si>
  <si>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</si>
  <si>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</si>
  <si>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</si>
  <si>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</si>
  <si>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</si>
  <si>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</si>
  <si>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</si>
  <si>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</si>
  <si>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</si>
  <si>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</si>
  <si>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</si>
  <si>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</si>
  <si>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</si>
  <si>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</si>
  <si>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</si>
  <si>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</si>
  <si>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</si>
  <si>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</si>
  <si>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</si>
  <si>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</si>
  <si>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</si>
  <si>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</si>
  <si>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</si>
  <si>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</si>
  <si>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</si>
  <si>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</si>
  <si>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</si>
  <si>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</si>
  <si>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</si>
  <si>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</si>
  <si>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</si>
  <si>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</si>
  <si>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</si>
  <si>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</si>
  <si>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</si>
  <si>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</si>
  <si>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</si>
  <si>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</si>
  <si>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</si>
  <si>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</si>
  <si>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</si>
  <si>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</si>
  <si>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</si>
  <si>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</si>
  <si>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</si>
  <si>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</si>
  <si>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</si>
  <si>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</si>
  <si>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</si>
  <si>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</si>
  <si>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</si>
  <si>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</si>
  <si>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</si>
  <si>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</si>
  <si>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</si>
  <si>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</si>
  <si>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</si>
  <si>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</si>
  <si>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</si>
  <si>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</si>
  <si>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</si>
  <si>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</si>
  <si>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</si>
  <si>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</si>
  <si>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</si>
  <si>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</si>
  <si>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</si>
  <si>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</si>
  <si>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</si>
  <si>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</si>
  <si>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</si>
  <si>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</si>
  <si>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</si>
  <si>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</si>
  <si>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</si>
  <si>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</si>
  <si>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</si>
  <si>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</si>
  <si>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</si>
  <si>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</si>
  <si>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</si>
  <si>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</si>
  <si>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</si>
  <si>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</si>
  <si>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</si>
  <si>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</si>
  <si>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</si>
  <si>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</si>
  <si>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</si>
  <si>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</si>
  <si>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</si>
  <si>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</si>
  <si>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</si>
  <si>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</si>
  <si>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</si>
  <si>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</si>
  <si>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</si>
  <si>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</si>
  <si>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</si>
  <si>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</si>
  <si>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</si>
  <si>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</si>
  <si>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</si>
  <si>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</si>
  <si>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</si>
  <si>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</si>
  <si>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</si>
  <si>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</si>
  <si>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</si>
  <si>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</si>
  <si>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</si>
  <si>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</si>
  <si>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</si>
  <si>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</si>
  <si>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</si>
  <si>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</si>
  <si>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</si>
  <si>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</si>
  <si>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</si>
  <si>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</si>
  <si>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</si>
  <si>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</si>
  <si>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</si>
  <si>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</si>
  <si>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</si>
  <si>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</si>
  <si>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</si>
  <si>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</si>
  <si>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</si>
  <si>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</si>
  <si>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</si>
  <si>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</si>
  <si>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</si>
  <si>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</si>
  <si>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</si>
  <si>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</si>
  <si>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</si>
  <si>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</si>
  <si>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</si>
  <si>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</si>
  <si>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</si>
  <si>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</si>
  <si>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</si>
  <si>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</si>
  <si>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</si>
  <si>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</si>
  <si>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</si>
  <si>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</si>
  <si>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</si>
  <si>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</si>
  <si>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</si>
  <si>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</si>
  <si>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</si>
  <si>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</si>
  <si>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</si>
  <si>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</si>
  <si>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</si>
  <si>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</si>
  <si>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</si>
  <si>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</si>
  <si>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</si>
  <si>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</si>
  <si>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</si>
  <si>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</si>
  <si>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</si>
  <si>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</si>
  <si>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</si>
  <si>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</si>
  <si>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</si>
  <si>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</si>
  <si>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</si>
  <si>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</si>
  <si>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</si>
  <si>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</si>
  <si>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</si>
  <si>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</si>
  <si>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</si>
  <si>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</si>
  <si>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</si>
  <si>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</si>
  <si>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</si>
  <si>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</si>
  <si>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</si>
  <si>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</si>
  <si>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</si>
  <si>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</si>
  <si>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</si>
  <si>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</si>
  <si>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</si>
  <si>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</si>
  <si>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</si>
  <si>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</si>
  <si>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</si>
  <si>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</si>
  <si>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</si>
  <si>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</si>
  <si>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</si>
  <si>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</si>
  <si>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</si>
  <si>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</si>
  <si>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</si>
  <si>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</si>
  <si>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</si>
  <si>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</si>
  <si>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</si>
  <si>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</si>
  <si>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</si>
  <si>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</si>
  <si>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</si>
  <si>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</si>
  <si>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</si>
  <si>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</si>
  <si>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</si>
  <si>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</si>
  <si>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</si>
  <si>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</si>
  <si>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</si>
  <si>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</si>
  <si>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</si>
  <si>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</si>
  <si>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</si>
  <si>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</si>
  <si>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</si>
  <si>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</si>
  <si>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</si>
  <si>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</si>
  <si>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</si>
  <si>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</si>
  <si>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</si>
  <si>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</si>
  <si>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</si>
  <si>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</si>
  <si>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</si>
  <si>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</si>
  <si>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</si>
  <si>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</si>
  <si>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</si>
  <si>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</si>
  <si>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</si>
  <si>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</si>
  <si>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</si>
  <si>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</si>
  <si>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</si>
  <si>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</si>
  <si>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</si>
  <si>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</si>
  <si>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</si>
  <si>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</si>
  <si>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</si>
  <si>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</si>
  <si>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</si>
  <si>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</si>
  <si>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</si>
  <si>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</si>
  <si>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</si>
  <si>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</si>
  <si>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</si>
  <si>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</si>
  <si>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</si>
  <si>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</si>
  <si>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</si>
  <si>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</si>
  <si>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</si>
  <si>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</si>
  <si>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</si>
  <si>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</si>
  <si>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</si>
  <si>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</si>
  <si>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</si>
  <si>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</si>
  <si>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</si>
  <si>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</si>
  <si>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</si>
  <si>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</si>
  <si>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</si>
  <si>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</si>
  <si>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</si>
  <si>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</si>
  <si>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</si>
  <si>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</si>
  <si>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</si>
  <si>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</si>
  <si>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</si>
  <si>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</si>
  <si>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</si>
  <si>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</si>
  <si>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</si>
  <si>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</si>
  <si>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</si>
  <si>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</si>
  <si>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</si>
  <si>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</si>
  <si>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</si>
  <si>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</si>
  <si>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</si>
  <si>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</si>
  <si>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</si>
  <si>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</si>
  <si>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</si>
  <si>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</si>
  <si>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</si>
  <si>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</si>
  <si>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</si>
  <si>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</si>
  <si>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</si>
  <si>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</si>
  <si>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</si>
  <si>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</si>
  <si>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</si>
  <si>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</si>
  <si>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</si>
  <si>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</si>
  <si>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</si>
  <si>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</si>
  <si>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</si>
  <si>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</si>
  <si>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</si>
  <si>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</si>
  <si>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</si>
  <si>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</si>
  <si>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</si>
  <si>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</si>
  <si>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</si>
  <si>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</si>
  <si>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</si>
  <si>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</si>
  <si>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</si>
  <si>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</si>
  <si>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</si>
  <si>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</si>
  <si>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</si>
  <si>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</si>
  <si>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</si>
  <si>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</si>
  <si>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</si>
  <si>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</si>
  <si>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</si>
  <si>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</si>
  <si>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</si>
  <si>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</si>
  <si>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</si>
  <si>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</si>
  <si>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</si>
  <si>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</si>
  <si>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</si>
  <si>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</si>
  <si>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</si>
  <si>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</si>
  <si>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</si>
  <si>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</si>
  <si>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</si>
  <si>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</si>
  <si>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</si>
  <si>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</si>
  <si>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</si>
  <si>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</si>
  <si>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</si>
  <si>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</si>
  <si>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</si>
  <si>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</si>
  <si>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</si>
  <si>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</si>
  <si>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</si>
  <si>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</si>
  <si>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</si>
  <si>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</si>
  <si>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</si>
  <si>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</si>
  <si>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</si>
  <si>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</si>
  <si>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</si>
  <si>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</si>
  <si>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</si>
  <si>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</si>
  <si>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</si>
  <si>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</si>
  <si>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</si>
  <si>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</si>
  <si>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</si>
  <si>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</si>
  <si>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</si>
  <si>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</si>
  <si>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</si>
  <si>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</si>
  <si>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</si>
  <si>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</si>
  <si>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</si>
  <si>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</si>
  <si>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</si>
  <si>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</si>
  <si>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</si>
  <si>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</si>
  <si>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</si>
  <si>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</si>
  <si>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</si>
  <si>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</si>
  <si>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</si>
  <si>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</si>
  <si>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</si>
  <si>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</si>
  <si>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</si>
  <si>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</si>
  <si>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</si>
  <si>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</si>
  <si>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</si>
  <si>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</si>
  <si>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</si>
  <si>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</si>
  <si>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</si>
  <si>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</si>
  <si>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</si>
  <si>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</si>
  <si>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</si>
  <si>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</si>
  <si>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</si>
  <si>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</si>
  <si>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</si>
  <si>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</si>
  <si>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</si>
  <si>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</si>
  <si>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</si>
  <si>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</si>
  <si>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</si>
  <si>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</si>
  <si>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</si>
  <si>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</si>
  <si>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</si>
  <si>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</si>
  <si>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</si>
  <si>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</si>
  <si>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</si>
  <si>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</si>
  <si>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</si>
  <si>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</si>
  <si>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</si>
  <si>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</si>
  <si>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</si>
  <si>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</si>
  <si>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</si>
  <si>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</si>
  <si>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</si>
  <si>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</si>
  <si>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</si>
  <si>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</si>
  <si>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</si>
  <si>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</si>
  <si>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</si>
  <si>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</si>
  <si>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</si>
  <si>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</si>
  <si>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</si>
  <si>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</si>
  <si>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</si>
  <si>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</si>
  <si>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</si>
  <si>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</si>
  <si>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</si>
  <si>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</si>
  <si>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</si>
  <si>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</si>
  <si>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</si>
  <si>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</si>
  <si>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</si>
  <si>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</si>
  <si>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</si>
  <si>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</si>
  <si>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</si>
  <si>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</si>
  <si>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</si>
  <si>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</si>
  <si>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</si>
  <si>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</si>
  <si>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</si>
  <si>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</si>
  <si>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</si>
  <si>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</si>
  <si>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</si>
  <si>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</si>
  <si>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</si>
  <si>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</si>
  <si>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</si>
  <si>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</si>
  <si>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</si>
  <si>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</si>
  <si>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</si>
  <si>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</si>
  <si>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</si>
  <si>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</si>
  <si>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</si>
  <si>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</si>
  <si>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</si>
  <si>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</si>
  <si>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</si>
  <si>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</si>
  <si>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</si>
  <si>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</si>
  <si>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</si>
  <si>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</si>
  <si>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</si>
  <si>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</si>
  <si>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</si>
  <si>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</si>
  <si>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</si>
  <si>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</si>
  <si>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</si>
  <si>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</si>
  <si>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</si>
  <si>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</si>
  <si>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</si>
  <si>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</si>
  <si>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</si>
  <si>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</si>
  <si>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</si>
  <si>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</si>
  <si>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</si>
  <si>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</si>
  <si>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</si>
  <si>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</si>
  <si>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</si>
  <si>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</si>
  <si>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</si>
  <si>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</si>
  <si>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</si>
  <si>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</si>
  <si>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</si>
  <si>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</si>
  <si>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</si>
  <si>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</si>
  <si>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</si>
  <si>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</si>
  <si>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</si>
  <si>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</si>
  <si>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</si>
  <si>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</si>
  <si>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</si>
  <si>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</si>
  <si>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</si>
  <si>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</si>
  <si>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</si>
  <si>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</si>
  <si>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</si>
  <si>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</si>
  <si>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</si>
  <si>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</si>
  <si>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</si>
  <si>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</si>
  <si>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</si>
  <si>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</si>
  <si>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</si>
  <si>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</si>
  <si>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</si>
  <si>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</si>
  <si>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</si>
  <si>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</si>
  <si>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</si>
  <si>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</si>
  <si>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</si>
  <si>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</si>
  <si>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</si>
  <si>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</si>
  <si>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</si>
  <si>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</si>
  <si>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</si>
  <si>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</si>
  <si>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</si>
  <si>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</si>
  <si>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</si>
  <si>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</si>
  <si>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</si>
  <si>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</si>
  <si>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</si>
  <si>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</si>
  <si>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</si>
  <si>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</si>
  <si>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</si>
  <si>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</si>
  <si>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</si>
  <si>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</si>
  <si>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</si>
  <si>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</si>
  <si>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</si>
  <si>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</si>
  <si>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</si>
  <si>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</si>
  <si>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</si>
  <si>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</si>
  <si>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</si>
  <si>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</si>
  <si>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</si>
  <si>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</si>
  <si>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</si>
  <si>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</si>
  <si>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</si>
  <si>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</si>
  <si>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</si>
  <si>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</si>
  <si>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</si>
  <si>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</si>
  <si>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</si>
  <si>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</si>
  <si>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</si>
  <si>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</si>
  <si>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</si>
  <si>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</si>
  <si>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</si>
  <si>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</si>
  <si>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</si>
  <si>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</si>
  <si>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</si>
  <si>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</si>
  <si>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</si>
  <si>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</si>
  <si>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</si>
  <si>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</si>
  <si>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</si>
  <si>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</si>
  <si>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</si>
  <si>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</si>
  <si>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</si>
  <si>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</si>
  <si>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</si>
  <si>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</si>
  <si>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</si>
  <si>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</si>
  <si>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</si>
  <si>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</si>
  <si>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</si>
  <si>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</si>
  <si>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</si>
  <si>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</si>
  <si>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</si>
  <si>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</si>
  <si>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</si>
  <si>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</si>
  <si>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</si>
  <si>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</si>
  <si>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</si>
  <si>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</si>
  <si>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</si>
  <si>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</si>
  <si>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</si>
  <si>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</si>
  <si>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</si>
  <si>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</si>
  <si>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</si>
  <si>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</si>
  <si>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</si>
  <si>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</si>
  <si>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</si>
  <si>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</si>
  <si>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</si>
  <si>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</si>
  <si>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</si>
  <si>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</si>
  <si>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</si>
  <si>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</si>
  <si>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</si>
  <si>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</si>
  <si>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</si>
  <si>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</si>
  <si>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</si>
  <si>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</si>
  <si>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</si>
  <si>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</si>
  <si>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</si>
  <si>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</si>
  <si>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</si>
  <si>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</si>
  <si>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</si>
  <si>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</si>
  <si>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</si>
  <si>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</si>
  <si>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</si>
  <si>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</si>
  <si>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</si>
  <si>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</si>
  <si>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</si>
  <si>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</si>
  <si>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</si>
  <si>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</si>
  <si>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</si>
  <si>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</si>
  <si>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</si>
  <si>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</si>
  <si>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</si>
  <si>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</si>
  <si>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</si>
  <si>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</si>
  <si>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</si>
  <si>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</si>
  <si>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</si>
  <si>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</si>
  <si>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</si>
  <si>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</si>
  <si>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</si>
  <si>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</si>
  <si>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</si>
  <si>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</si>
  <si>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</si>
  <si>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</si>
  <si>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</si>
  <si>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</si>
  <si>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</si>
  <si>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</si>
  <si>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</si>
  <si>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</si>
  <si>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</si>
  <si>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</si>
  <si>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</si>
  <si>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</si>
  <si>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</si>
  <si>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</si>
  <si>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</si>
  <si>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</si>
  <si>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</si>
  <si>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</si>
  <si>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</si>
  <si>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</si>
  <si>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</si>
  <si>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</si>
  <si>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</si>
  <si>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</si>
  <si>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</si>
  <si>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</si>
  <si>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</si>
  <si>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</si>
  <si>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</si>
  <si>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</si>
  <si>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</si>
  <si>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</si>
  <si>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</si>
  <si>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</si>
  <si>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</si>
  <si>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</si>
  <si>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</si>
  <si>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</si>
  <si>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</si>
  <si>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</si>
  <si>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</si>
  <si>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</si>
  <si>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</si>
  <si>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</si>
  <si>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</si>
  <si>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</si>
  <si>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</si>
  <si>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</si>
  <si>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</si>
  <si>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</si>
  <si>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</si>
  <si>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</si>
  <si>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</si>
  <si>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</si>
  <si>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</si>
  <si>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</si>
  <si>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</si>
  <si>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</si>
  <si>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</si>
  <si>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</si>
  <si>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</si>
  <si>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</si>
  <si>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</si>
  <si>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</si>
  <si>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</si>
  <si>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</si>
  <si>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</si>
  <si>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</si>
  <si>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</si>
  <si>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</si>
  <si>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</si>
  <si>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</si>
  <si>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</si>
  <si>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</si>
  <si>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</si>
  <si>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</si>
  <si>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</si>
  <si>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</si>
  <si>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</si>
  <si>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</si>
  <si>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</si>
  <si>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</si>
  <si>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</si>
  <si>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</si>
  <si>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</si>
  <si>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</si>
  <si>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</si>
  <si>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</si>
  <si>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</si>
  <si>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</si>
  <si>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</si>
  <si>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</si>
  <si>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</si>
  <si>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</si>
  <si>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</si>
  <si>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</si>
  <si>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</si>
  <si>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</si>
  <si>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</si>
  <si>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</si>
  <si>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</si>
  <si>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</si>
  <si>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</si>
  <si>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</si>
  <si>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</si>
  <si>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</si>
  <si>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</si>
  <si>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</si>
  <si>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</si>
  <si>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</si>
  <si>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</si>
  <si>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</si>
  <si>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</si>
  <si>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</si>
  <si>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</si>
  <si>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</si>
  <si>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</si>
  <si>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</si>
  <si>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</si>
  <si>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</si>
  <si>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</si>
  <si>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</si>
  <si>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</si>
  <si>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</si>
  <si>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</si>
  <si>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</si>
  <si>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</si>
  <si>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</si>
  <si>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</si>
  <si>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</si>
  <si>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</si>
  <si>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</si>
  <si>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</si>
  <si>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</si>
  <si>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</si>
  <si>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</si>
  <si>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</si>
  <si>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</si>
  <si>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</si>
  <si>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</si>
  <si>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</si>
  <si>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</si>
  <si>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</si>
  <si>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</si>
  <si>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</si>
  <si>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</si>
  <si>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</si>
  <si>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</si>
  <si>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</si>
  <si>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</si>
  <si>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</si>
  <si>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</si>
  <si>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</si>
  <si>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</si>
  <si>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</si>
  <si>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</si>
  <si>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</si>
  <si>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</si>
  <si>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</si>
  <si>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</si>
  <si>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</si>
  <si>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</si>
  <si>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</si>
  <si>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</si>
  <si>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</si>
  <si>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</si>
  <si>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</si>
  <si>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</si>
  <si>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</si>
  <si>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</si>
  <si>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</si>
  <si>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</si>
  <si>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</si>
  <si>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</si>
  <si>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</si>
  <si>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</si>
  <si>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</si>
  <si>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</si>
  <si>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</si>
  <si>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</si>
  <si>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</si>
  <si>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</si>
  <si>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</si>
  <si>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</si>
  <si>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</si>
  <si>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</si>
  <si>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</si>
  <si>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</si>
  <si>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</si>
  <si>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</si>
  <si>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</si>
  <si>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</si>
  <si>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</si>
  <si>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</si>
  <si>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</si>
  <si>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</si>
  <si>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</si>
  <si>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</si>
  <si>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</si>
  <si>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</si>
  <si>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</si>
  <si>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</si>
  <si>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</si>
  <si>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</si>
  <si>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</si>
  <si>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</si>
  <si>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</si>
  <si>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</si>
  <si>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</si>
  <si>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</si>
  <si>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</si>
  <si>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</si>
  <si>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</si>
  <si>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</si>
  <si>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</si>
  <si>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</si>
  <si>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</si>
  <si>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</si>
  <si>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</si>
  <si>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</si>
  <si>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</si>
  <si>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</si>
  <si>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</si>
  <si>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</si>
  <si>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</si>
  <si>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</si>
  <si>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</si>
  <si>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</si>
  <si>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</si>
  <si>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</si>
  <si>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</si>
  <si>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</si>
  <si>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</si>
  <si>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</si>
  <si>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</si>
  <si>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</si>
  <si>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</si>
  <si>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</si>
  <si>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</si>
  <si>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</si>
  <si>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</si>
  <si>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</si>
  <si>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</si>
  <si>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</si>
  <si>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</si>
  <si>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</si>
  <si>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</si>
  <si>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</si>
  <si>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</si>
  <si>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</si>
  <si>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</si>
  <si>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</si>
  <si>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</si>
  <si>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</si>
  <si>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</si>
  <si>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</si>
  <si>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</si>
  <si>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</si>
  <si>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</si>
  <si>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</si>
  <si>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</si>
  <si>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</si>
  <si>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</si>
  <si>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</si>
  <si>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</si>
  <si>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</si>
  <si>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</si>
  <si>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</si>
  <si>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</si>
  <si>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</si>
  <si>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</si>
  <si>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</si>
  <si>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</si>
  <si>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</si>
  <si>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</si>
  <si>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</si>
  <si>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</si>
  <si>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</si>
  <si>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</si>
  <si>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</si>
  <si>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</si>
  <si>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</si>
  <si>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</si>
  <si>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</si>
  <si>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</si>
  <si>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</si>
  <si>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</si>
  <si>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</si>
  <si>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</si>
  <si>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</si>
  <si>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</si>
  <si>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</si>
  <si>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</si>
  <si>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</si>
  <si>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</si>
  <si>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</si>
  <si>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</si>
  <si>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</si>
  <si>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</si>
  <si>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</si>
  <si>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</si>
  <si>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</si>
  <si>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</si>
  <si>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</si>
  <si>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</si>
  <si>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</si>
  <si>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</si>
  <si>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</si>
  <si>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</si>
  <si>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</si>
  <si>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</si>
  <si>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</si>
  <si>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</si>
  <si>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</si>
  <si>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</si>
  <si>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</si>
  <si>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</si>
  <si>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</si>
  <si>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</si>
  <si>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</si>
  <si>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</si>
  <si>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</si>
  <si>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</si>
  <si>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</si>
  <si>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</si>
  <si>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</si>
  <si>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</si>
  <si>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</si>
  <si>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</si>
  <si>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</si>
  <si>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</si>
  <si>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</si>
  <si>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</si>
  <si>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</si>
  <si>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</si>
  <si>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</si>
  <si>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</si>
  <si>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</si>
  <si>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</si>
  <si>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</si>
  <si>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</si>
  <si>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</si>
  <si>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</si>
  <si>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</si>
  <si>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</si>
  <si>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</si>
  <si>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</si>
  <si>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</si>
  <si>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</si>
  <si>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</si>
  <si>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</si>
  <si>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</si>
  <si>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</si>
  <si>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</si>
  <si>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</si>
  <si>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</si>
  <si>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</si>
  <si>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</si>
  <si>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</si>
  <si>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</si>
  <si>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</si>
  <si>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</si>
  <si>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</si>
  <si>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</si>
  <si>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</si>
  <si>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</si>
  <si>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</si>
  <si>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</si>
  <si>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</si>
  <si>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</si>
  <si>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</si>
  <si>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</si>
  <si>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</si>
  <si>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</si>
  <si>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</si>
  <si>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</si>
  <si>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</si>
  <si>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</si>
  <si>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</si>
  <si>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</si>
  <si>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</si>
  <si>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</si>
  <si>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</si>
  <si>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</si>
  <si>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</si>
  <si>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</si>
  <si>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</si>
  <si>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</si>
  <si>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</si>
  <si>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</si>
  <si>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</si>
  <si>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</si>
  <si>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</si>
  <si>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</si>
  <si>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</si>
  <si>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</si>
  <si>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</si>
  <si>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</si>
  <si>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</si>
  <si>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</si>
  <si>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</si>
  <si>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</si>
  <si>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</si>
  <si>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</si>
  <si>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</si>
  <si>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</si>
  <si>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</si>
  <si>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</si>
  <si>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</si>
  <si>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</si>
  <si>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</si>
  <si>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</si>
  <si>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</si>
  <si>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</si>
  <si>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</si>
  <si>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</si>
  <si>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</si>
  <si>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</si>
  <si>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</si>
  <si>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</si>
  <si>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</si>
  <si>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</si>
  <si>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</si>
  <si>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</si>
  <si>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</si>
  <si>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</si>
  <si>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</si>
  <si>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</si>
  <si>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</si>
  <si>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</si>
  <si>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</si>
  <si>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</si>
  <si>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</si>
  <si>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</si>
  <si>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</si>
  <si>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</si>
  <si>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</si>
  <si>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</si>
  <si>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</si>
  <si>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</si>
  <si>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</si>
  <si>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</si>
  <si>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</si>
  <si>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</si>
  <si>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</si>
  <si>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</si>
  <si>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</si>
  <si>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</si>
  <si>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</si>
  <si>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</si>
  <si>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</si>
  <si>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</si>
  <si>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</si>
  <si>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</si>
  <si>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</si>
  <si>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</si>
  <si>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</si>
  <si>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</si>
  <si>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</si>
  <si>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</si>
  <si>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</si>
  <si>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</si>
  <si>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</si>
  <si>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</si>
  <si>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</si>
  <si>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</si>
  <si>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</si>
  <si>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</si>
  <si>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</si>
  <si>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</si>
  <si>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</si>
  <si>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</si>
  <si>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</si>
  <si>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</si>
  <si>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</si>
  <si>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</si>
  <si>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</si>
  <si>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</si>
  <si>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</si>
  <si>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</si>
  <si>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</si>
  <si>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</si>
  <si>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</si>
  <si>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</si>
  <si>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</si>
  <si>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</si>
  <si>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</si>
  <si>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</si>
  <si>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</si>
  <si>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</si>
  <si>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</si>
  <si>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</si>
  <si>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</si>
  <si>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</si>
  <si>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</si>
  <si>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</si>
  <si>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</si>
  <si>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</si>
  <si>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</si>
  <si>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</si>
  <si>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</si>
  <si>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</si>
  <si>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</si>
  <si>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</si>
  <si>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</si>
  <si>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</si>
  <si>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</si>
  <si>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</si>
  <si>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</si>
  <si>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</si>
  <si>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</si>
  <si>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</si>
  <si>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</si>
  <si>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</si>
  <si>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</si>
  <si>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</si>
  <si>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</si>
  <si>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</si>
  <si>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</si>
  <si>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</si>
  <si>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</si>
  <si>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</si>
  <si>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</si>
  <si>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</si>
  <si>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</si>
  <si>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</si>
  <si>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</si>
  <si>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</si>
  <si>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</si>
  <si>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</si>
  <si>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</si>
  <si>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</si>
  <si>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</si>
  <si>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</si>
  <si>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</si>
  <si>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</si>
  <si>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</si>
  <si>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</si>
  <si>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</si>
  <si>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</si>
  <si>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</si>
  <si>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</si>
  <si>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</si>
  <si>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</si>
  <si>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</si>
  <si>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</si>
  <si>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</si>
  <si>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</si>
  <si>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</si>
  <si>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</si>
  <si>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</si>
  <si>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</si>
  <si>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</si>
  <si>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</si>
  <si>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</si>
  <si>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</si>
  <si>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</si>
  <si>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</si>
  <si>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</si>
  <si>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</si>
  <si>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</si>
  <si>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</si>
  <si>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</si>
  <si>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</si>
  <si>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</si>
  <si>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</si>
  <si>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</si>
  <si>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</si>
  <si>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</si>
  <si>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</si>
  <si>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</si>
  <si>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</si>
  <si>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</si>
  <si>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</si>
  <si>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</si>
  <si>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</si>
  <si>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</si>
  <si>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</si>
  <si>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</si>
  <si>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</si>
  <si>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</si>
  <si>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</si>
  <si>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</si>
  <si>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</si>
  <si>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</si>
  <si>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</si>
  <si>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</si>
  <si>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</si>
  <si>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</si>
  <si>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</si>
  <si>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</si>
  <si>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</si>
  <si>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</si>
  <si>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</si>
  <si>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</si>
  <si>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</si>
  <si>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</si>
  <si>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</si>
  <si>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</si>
  <si>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</si>
  <si>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</si>
  <si>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</si>
  <si>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</si>
  <si>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</si>
  <si>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</si>
  <si>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</si>
  <si>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</si>
  <si>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</si>
  <si>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</si>
  <si>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</si>
  <si>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</si>
  <si>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</si>
  <si>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</si>
  <si>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</si>
  <si>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</si>
  <si>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</si>
  <si>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</si>
  <si>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</si>
  <si>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</si>
  <si>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</si>
  <si>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</si>
  <si>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</si>
  <si>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</si>
  <si>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</si>
  <si>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</si>
  <si>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</si>
  <si>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</si>
  <si>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</si>
  <si>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</si>
  <si>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</si>
  <si>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</si>
  <si>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</si>
  <si>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</si>
  <si>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</si>
  <si>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</si>
  <si>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</si>
  <si>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</si>
  <si>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</si>
  <si>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</si>
  <si>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</si>
  <si>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</si>
  <si>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</si>
  <si>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</si>
  <si>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</si>
  <si>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</si>
  <si>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</si>
  <si>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</si>
  <si>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</si>
  <si>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</si>
  <si>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</si>
  <si>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</si>
  <si>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</si>
  <si>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</si>
  <si>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</si>
  <si>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</si>
  <si>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</si>
  <si>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</si>
  <si>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</si>
  <si>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</si>
  <si>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</si>
  <si>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</si>
  <si>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</si>
  <si>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</si>
  <si>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</si>
  <si>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</si>
  <si>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</si>
  <si>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</si>
  <si>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</si>
  <si>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</si>
  <si>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</si>
  <si>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</si>
  <si>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</si>
  <si>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</si>
  <si>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</si>
  <si>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</si>
  <si>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</si>
  <si>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</si>
  <si>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</si>
  <si>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</si>
  <si>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</si>
  <si>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</si>
  <si>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</si>
  <si>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</si>
  <si>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</si>
  <si>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</si>
  <si>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</si>
  <si>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</si>
  <si>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</si>
  <si>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</si>
  <si>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</si>
  <si>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</si>
  <si>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</si>
  <si>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</si>
  <si>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</si>
  <si>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</si>
  <si>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</si>
  <si>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</si>
  <si>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</si>
  <si>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</si>
  <si>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</si>
  <si>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</si>
  <si>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</si>
  <si>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</si>
  <si>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</si>
  <si>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</si>
  <si>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</si>
  <si>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</si>
  <si>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</si>
  <si>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</si>
  <si>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</si>
  <si>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</si>
  <si>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</si>
  <si>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</si>
  <si>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</si>
  <si>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</si>
  <si>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</si>
  <si>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</si>
  <si>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</si>
  <si>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</si>
  <si>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</si>
  <si>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</si>
  <si>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</si>
  <si>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</si>
  <si>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</si>
  <si>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</si>
  <si>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</si>
  <si>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</si>
  <si>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</si>
  <si>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</si>
  <si>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</si>
  <si>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</si>
  <si>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</si>
  <si>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</si>
  <si>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</si>
  <si>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</si>
  <si>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</si>
  <si>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</si>
  <si>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</si>
  <si>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</si>
  <si>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</si>
  <si>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</si>
  <si>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</si>
  <si>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</si>
  <si>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</si>
  <si>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</si>
  <si>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</si>
  <si>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</si>
  <si>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</si>
  <si>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</si>
  <si>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</si>
  <si>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</si>
  <si>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</si>
  <si>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</si>
  <si>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</si>
  <si>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</si>
  <si>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</si>
  <si>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</si>
  <si>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</si>
  <si>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</si>
  <si>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</si>
  <si>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</si>
  <si>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</si>
  <si>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</si>
  <si>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</si>
  <si>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</si>
  <si>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</si>
  <si>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</si>
  <si>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</si>
  <si>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</si>
  <si>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</si>
  <si>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</si>
  <si>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</si>
  <si>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</si>
  <si>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</si>
  <si>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</si>
  <si>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</si>
  <si>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</si>
  <si>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</si>
  <si>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</si>
  <si>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</si>
  <si>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</si>
  <si>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</si>
  <si>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</si>
  <si>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</si>
  <si>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</si>
  <si>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</si>
  <si>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</si>
  <si>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</si>
  <si>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</si>
  <si>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</si>
  <si>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</si>
  <si>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</si>
  <si>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</si>
  <si>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</si>
  <si>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</si>
  <si>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</si>
  <si>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</si>
  <si>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</si>
  <si>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</si>
  <si>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</si>
  <si>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</si>
  <si>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</si>
  <si>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</si>
  <si>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</si>
  <si>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</si>
  <si>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</si>
  <si>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</si>
  <si>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</si>
  <si>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</si>
  <si>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</si>
  <si>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</si>
  <si>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</si>
  <si>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</si>
  <si>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</si>
  <si>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</si>
  <si>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</si>
  <si>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</si>
  <si>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</si>
  <si>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</si>
  <si>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</si>
  <si>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</si>
  <si>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</si>
  <si>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</si>
  <si>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</si>
  <si>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</si>
  <si>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</si>
  <si>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</si>
  <si>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</si>
  <si>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</si>
  <si>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</si>
  <si>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</si>
  <si>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</si>
  <si>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</si>
  <si>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</si>
  <si>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</si>
  <si>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</si>
  <si>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</si>
  <si>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</si>
  <si>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</si>
  <si>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</si>
  <si>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</si>
  <si>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</si>
  <si>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</si>
  <si>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</si>
  <si>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</si>
  <si>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</si>
  <si>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</si>
  <si>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</si>
  <si>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</si>
  <si>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</si>
  <si>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</si>
  <si>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</si>
  <si>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</si>
  <si>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</si>
  <si>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</si>
  <si>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</si>
  <si>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</si>
  <si>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</si>
  <si>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</si>
  <si>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</si>
  <si>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</si>
  <si>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</si>
  <si>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</si>
  <si>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</si>
  <si>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</si>
  <si>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</si>
  <si>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</si>
  <si>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</si>
  <si>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</si>
  <si>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</si>
  <si>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</si>
  <si>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</si>
  <si>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</si>
  <si>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</si>
  <si>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</si>
  <si>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</si>
  <si>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</si>
  <si>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</si>
  <si>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</si>
  <si>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</si>
  <si>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</si>
  <si>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</si>
  <si>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</si>
  <si>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</si>
  <si>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</si>
  <si>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</si>
  <si>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</si>
  <si>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</si>
  <si>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</si>
  <si>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</si>
  <si>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</si>
  <si>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</si>
  <si>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</si>
  <si>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</si>
  <si>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</si>
  <si>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</si>
  <si>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</si>
  <si>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</si>
  <si>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</si>
  <si>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</si>
  <si>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</si>
  <si>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</si>
  <si>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</si>
  <si>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</si>
  <si>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</si>
  <si>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</si>
  <si>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</si>
  <si>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</si>
  <si>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</si>
  <si>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</si>
  <si>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</si>
  <si>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</si>
  <si>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</si>
  <si>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</si>
  <si>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</si>
  <si>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</si>
  <si>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</si>
  <si>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</si>
  <si>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</si>
  <si>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</si>
  <si>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</si>
  <si>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</si>
  <si>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</si>
  <si>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</si>
  <si>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</si>
  <si>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</si>
  <si>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</si>
  <si>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</si>
  <si>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</si>
  <si>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</si>
  <si>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</si>
  <si>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</si>
  <si>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</si>
  <si>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</si>
  <si>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</si>
  <si>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</si>
  <si>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</si>
  <si>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</si>
  <si>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</si>
  <si>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</si>
  <si>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</si>
  <si>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</si>
  <si>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</si>
  <si>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</si>
  <si>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</si>
  <si>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</si>
  <si>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</si>
  <si>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</si>
  <si>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</si>
  <si>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</si>
  <si>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</si>
  <si>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</si>
  <si>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</si>
  <si>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</si>
  <si>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</si>
  <si>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</si>
  <si>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</si>
  <si>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</si>
  <si>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</si>
  <si>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</si>
  <si>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</si>
  <si>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</si>
  <si>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</si>
  <si>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</si>
  <si>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</si>
  <si>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</si>
  <si>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</si>
  <si>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</si>
  <si>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</si>
  <si>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</si>
  <si>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</si>
  <si>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</si>
  <si>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</si>
  <si>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</si>
  <si>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</si>
  <si>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</si>
  <si>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</si>
  <si>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</si>
  <si>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</si>
  <si>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</si>
  <si>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</si>
  <si>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</si>
  <si>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</si>
  <si>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</si>
  <si>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</si>
  <si>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</si>
  <si>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</si>
  <si>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</si>
  <si>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</si>
  <si>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</si>
  <si>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</si>
  <si>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</si>
  <si>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</si>
  <si>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</si>
  <si>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</si>
  <si>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</si>
  <si>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</si>
  <si>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</si>
  <si>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</si>
  <si>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</si>
  <si>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</si>
  <si>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</si>
  <si>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</si>
  <si>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</si>
  <si>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</si>
  <si>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</si>
  <si>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</si>
  <si>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</si>
  <si>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</si>
  <si>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</si>
  <si>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</si>
  <si>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</si>
  <si>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</si>
  <si>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</si>
  <si>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</si>
  <si>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</si>
  <si>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</si>
  <si>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</si>
  <si>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</si>
  <si>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</si>
  <si>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</si>
  <si>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</si>
  <si>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</si>
  <si>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</si>
  <si>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</si>
  <si>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</si>
  <si>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</si>
  <si>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</si>
  <si>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</si>
  <si>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</si>
  <si>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</si>
  <si>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</si>
  <si>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</si>
  <si>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</si>
  <si>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</si>
  <si>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</si>
  <si>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</si>
  <si>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</si>
  <si>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</si>
  <si>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</si>
  <si>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</si>
  <si>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</si>
  <si>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</si>
  <si>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</si>
  <si>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</si>
  <si>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</si>
  <si>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</si>
  <si>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</si>
  <si>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</si>
  <si>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</si>
  <si>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</si>
  <si>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</si>
  <si>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</si>
  <si>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</si>
  <si>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</si>
  <si>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</si>
  <si>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</si>
  <si>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</si>
  <si>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</si>
  <si>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</si>
  <si>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</si>
  <si>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</si>
  <si>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</si>
  <si>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</si>
  <si>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</si>
  <si>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</si>
  <si>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</si>
  <si>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</si>
  <si>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</si>
  <si>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</si>
  <si>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</si>
  <si>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</si>
  <si>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</si>
  <si>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</si>
  <si>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</si>
  <si>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</si>
  <si>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</si>
  <si>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</si>
  <si>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</si>
  <si>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</si>
  <si>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</si>
  <si>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</si>
  <si>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</si>
  <si>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</si>
  <si>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</si>
  <si>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</si>
  <si>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</si>
  <si>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</si>
  <si>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</si>
  <si>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</si>
  <si>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</si>
  <si>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</si>
  <si>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</si>
  <si>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</si>
  <si>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</si>
  <si>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</si>
  <si>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</si>
  <si>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</si>
  <si>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</si>
  <si>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</si>
  <si>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</si>
  <si>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</si>
  <si>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</si>
  <si>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</si>
  <si>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</si>
  <si>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</si>
  <si>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</si>
  <si>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</si>
  <si>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</si>
  <si>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</si>
  <si>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</si>
  <si>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</si>
  <si>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</si>
  <si>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</si>
  <si>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</si>
  <si>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</si>
  <si>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</si>
  <si>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</si>
  <si>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</si>
  <si>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</si>
  <si>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</si>
  <si>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</si>
  <si>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</si>
  <si>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</si>
  <si>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</si>
  <si>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</si>
  <si>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</si>
  <si>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</si>
  <si>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</si>
  <si>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</si>
  <si>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</si>
  <si>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</si>
  <si>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</si>
  <si>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</si>
  <si>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</si>
  <si>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</si>
  <si>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</si>
  <si>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</si>
  <si>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</si>
  <si>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</si>
  <si>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</si>
  <si>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</si>
  <si>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</si>
  <si>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</si>
  <si>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</si>
  <si>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</si>
  <si>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</si>
  <si>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</si>
  <si>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</si>
  <si>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</si>
  <si>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</si>
  <si>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</si>
  <si>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</si>
  <si>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</si>
  <si>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</si>
  <si>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</si>
  <si>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</si>
  <si>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</si>
  <si>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</si>
  <si>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</si>
  <si>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</si>
  <si>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</si>
  <si>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</si>
  <si>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</si>
  <si>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</si>
  <si>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</si>
  <si>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</si>
  <si>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</si>
  <si>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</si>
  <si>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</si>
  <si>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</si>
  <si>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</si>
  <si>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</si>
  <si>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</si>
  <si>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</si>
  <si>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</si>
  <si>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</si>
  <si>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</si>
  <si>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</si>
  <si>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</si>
  <si>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</si>
  <si>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</si>
  <si>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</si>
  <si>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</si>
  <si>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</si>
  <si>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</si>
  <si>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</si>
  <si>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</si>
  <si>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</si>
  <si>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</si>
  <si>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</si>
  <si>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</si>
  <si>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</si>
  <si>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</si>
  <si>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</si>
  <si>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</si>
  <si>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</si>
  <si>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</si>
  <si>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</si>
  <si>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</si>
  <si>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</si>
  <si>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</si>
  <si>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</si>
  <si>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</si>
  <si>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</si>
  <si>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</si>
  <si>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</si>
  <si>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</si>
  <si>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</si>
  <si>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</si>
  <si>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</si>
  <si>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</si>
  <si>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</si>
  <si>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</si>
  <si>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</si>
  <si>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</si>
  <si>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</si>
  <si>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</si>
  <si>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</si>
  <si>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</si>
  <si>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</si>
  <si>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</si>
  <si>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</si>
  <si>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</si>
  <si>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</si>
  <si>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</si>
  <si>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</si>
  <si>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</si>
  <si>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</si>
  <si>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</si>
  <si>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</si>
  <si>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</si>
  <si>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</si>
  <si>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</si>
  <si>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</si>
  <si>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</si>
  <si>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</si>
  <si>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</si>
  <si>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</si>
  <si>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</si>
  <si>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</si>
  <si>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</si>
  <si>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</si>
  <si>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</si>
  <si>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</si>
  <si>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</si>
  <si>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</si>
  <si>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</si>
  <si>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</si>
  <si>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</si>
  <si>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</si>
  <si>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</si>
  <si>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</si>
  <si>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</si>
  <si>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</si>
  <si>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</si>
  <si>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</si>
  <si>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</si>
  <si>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</si>
  <si>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</si>
  <si>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</si>
  <si>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</si>
  <si>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</si>
  <si>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</si>
  <si>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</si>
  <si>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</si>
  <si>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</si>
  <si>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</si>
  <si>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</si>
  <si>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</si>
  <si>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</si>
  <si>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</si>
  <si>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</si>
  <si>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</si>
  <si>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</si>
  <si>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</si>
  <si>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</si>
  <si>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</si>
  <si>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</si>
  <si>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</si>
  <si>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</si>
  <si>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</si>
  <si>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</si>
  <si>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</si>
  <si>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</si>
  <si>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</si>
  <si>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</si>
  <si>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</si>
  <si>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</si>
  <si>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</si>
  <si>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</si>
  <si>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</si>
  <si>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</si>
  <si>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</si>
  <si>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</si>
  <si>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</si>
  <si>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</si>
  <si>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</si>
  <si>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</si>
  <si>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</si>
  <si>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</si>
  <si>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</si>
  <si>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</si>
  <si>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</si>
  <si>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</si>
  <si>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</si>
  <si>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</si>
  <si>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</si>
  <si>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</si>
  <si>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</si>
  <si>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</si>
  <si>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</si>
  <si>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</si>
  <si>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</si>
  <si>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</si>
  <si>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</si>
  <si>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</si>
  <si>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</si>
  <si>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</si>
  <si>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</si>
  <si>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</si>
  <si>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</si>
  <si>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</si>
  <si>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</si>
  <si>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</si>
  <si>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</si>
  <si>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</si>
  <si>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</si>
  <si>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</si>
  <si>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</si>
  <si>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</si>
  <si>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</si>
  <si>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</si>
  <si>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</si>
  <si>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</si>
  <si>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</si>
  <si>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</si>
  <si>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</si>
  <si>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</si>
  <si>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</si>
  <si>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</si>
  <si>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</si>
  <si>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</si>
  <si>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</si>
  <si>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</si>
  <si>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</si>
  <si>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</si>
  <si>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</si>
  <si>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</si>
  <si>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</si>
  <si>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</si>
  <si>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</si>
  <si>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</si>
  <si>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</si>
  <si>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</si>
  <si>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</si>
  <si>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</si>
  <si>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</si>
  <si>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</si>
  <si>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</si>
  <si>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</si>
  <si>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</si>
  <si>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</si>
  <si>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</si>
  <si>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</si>
  <si>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</si>
  <si>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</si>
  <si>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</si>
  <si>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</si>
  <si>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</si>
  <si>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</si>
  <si>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</si>
  <si>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</si>
  <si>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</si>
  <si>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</si>
  <si>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</si>
  <si>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</si>
  <si>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</si>
  <si>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</si>
  <si>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</si>
  <si>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</si>
  <si>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</si>
  <si>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</si>
  <si>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</si>
  <si>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</si>
  <si>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</si>
  <si>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</si>
  <si>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</si>
  <si>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</si>
  <si>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</si>
  <si>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</si>
  <si>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</si>
  <si>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</si>
  <si>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</si>
  <si>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</si>
  <si>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</si>
  <si>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</si>
  <si>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</si>
  <si>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</si>
  <si>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</si>
  <si>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</si>
  <si>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</si>
  <si>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</si>
  <si>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</si>
  <si>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</si>
  <si>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</si>
  <si>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</si>
  <si>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</si>
  <si>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</si>
  <si>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</si>
  <si>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</si>
  <si>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</si>
  <si>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</si>
  <si>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</si>
  <si>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</si>
  <si>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</si>
  <si>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</si>
  <si>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</si>
  <si>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</si>
  <si>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</si>
  <si>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</si>
  <si>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</si>
  <si>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</si>
  <si>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</si>
  <si>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</si>
  <si>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</si>
  <si>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</si>
  <si>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</si>
  <si>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</si>
  <si>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</si>
  <si>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</si>
  <si>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</si>
  <si>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</si>
  <si>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</si>
  <si>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</si>
  <si>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</si>
  <si>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</si>
  <si>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</si>
  <si>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</si>
  <si>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</si>
  <si>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</si>
  <si>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</si>
  <si>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</si>
  <si>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</si>
  <si>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</si>
  <si>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</si>
  <si>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</si>
  <si>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</si>
  <si>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</si>
  <si>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</si>
  <si>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</si>
  <si>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</si>
  <si>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</si>
  <si>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</si>
  <si>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</si>
  <si>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</si>
  <si>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</si>
  <si>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</si>
  <si>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</si>
  <si>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</si>
  <si>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</si>
  <si>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</si>
  <si>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</si>
  <si>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</si>
  <si>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</si>
  <si>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</si>
  <si>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</si>
  <si>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</si>
  <si>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</si>
  <si>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</si>
  <si>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</si>
  <si>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</si>
  <si>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</si>
  <si>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</si>
  <si>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</si>
  <si>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</si>
  <si>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</si>
  <si>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</si>
  <si>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</si>
  <si>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</si>
  <si>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</si>
  <si>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</si>
  <si>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</si>
  <si>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</si>
  <si>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</si>
  <si>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</si>
  <si>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</si>
  <si>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</si>
  <si>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</si>
  <si>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</si>
  <si>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</si>
  <si>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</si>
  <si>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</si>
  <si>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</si>
  <si>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</si>
  <si>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</si>
  <si>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</si>
  <si>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</si>
  <si>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</si>
  <si>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</si>
  <si>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</si>
  <si>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</si>
  <si>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</si>
  <si>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</si>
  <si>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</si>
  <si>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</si>
  <si>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</si>
  <si>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</si>
  <si>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</si>
  <si>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</si>
  <si>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</si>
  <si>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</si>
  <si>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</si>
  <si>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</si>
  <si>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</si>
  <si>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</si>
  <si>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</si>
  <si>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</si>
  <si>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</si>
  <si>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</si>
  <si>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</si>
  <si>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</si>
  <si>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</si>
  <si>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</si>
  <si>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</si>
  <si>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</si>
  <si>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</si>
  <si>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</si>
  <si>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</si>
  <si>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</si>
  <si>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</si>
  <si>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</si>
  <si>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</si>
  <si>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</si>
  <si>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</si>
  <si>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</si>
  <si>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</si>
  <si>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</si>
  <si>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</si>
  <si>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</si>
  <si>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</si>
  <si>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</si>
  <si>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</si>
  <si>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</si>
  <si>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</si>
  <si>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</si>
  <si>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</si>
  <si>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</si>
  <si>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</si>
  <si>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</si>
  <si>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</si>
  <si>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</si>
  <si>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</si>
  <si>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</si>
  <si>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</si>
  <si>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</si>
  <si>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</si>
  <si>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</si>
  <si>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</si>
  <si>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</si>
  <si>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</si>
  <si>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</si>
  <si>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</si>
  <si>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</si>
  <si>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</si>
  <si>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</si>
  <si>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</si>
  <si>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</si>
  <si>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</si>
  <si>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</si>
  <si>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</si>
  <si>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</si>
  <si>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</si>
  <si>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</si>
  <si>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</si>
  <si>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</si>
  <si>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</si>
  <si>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</si>
  <si>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</si>
  <si>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</si>
  <si>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</si>
  <si>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</si>
  <si>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</si>
  <si>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</si>
  <si>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</si>
  <si>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</si>
  <si>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</si>
  <si>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</si>
  <si>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</si>
  <si>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</si>
  <si>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</si>
  <si>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</si>
  <si>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</si>
  <si>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</si>
  <si>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</si>
  <si>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</si>
  <si>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</si>
  <si>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</si>
  <si>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</si>
  <si>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</si>
  <si>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</si>
  <si>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</si>
  <si>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</si>
  <si>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</si>
  <si>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</si>
  <si>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</si>
  <si>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</si>
  <si>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</si>
  <si>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</si>
  <si>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</si>
  <si>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</si>
  <si>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</si>
  <si>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</si>
  <si>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</si>
  <si>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</si>
  <si>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</si>
  <si>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</si>
  <si>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</si>
  <si>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</si>
  <si>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</si>
  <si>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</si>
  <si>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</si>
  <si>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</si>
  <si>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</si>
  <si>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</si>
  <si>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</si>
  <si>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</si>
  <si>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</si>
  <si>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</si>
  <si>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</si>
  <si>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</si>
  <si>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</si>
  <si>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</si>
  <si>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</si>
  <si>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</si>
  <si>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</si>
  <si>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</si>
  <si>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</si>
  <si>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</si>
  <si>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</si>
  <si>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</si>
  <si>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</si>
  <si>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</si>
  <si>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</si>
  <si>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</si>
  <si>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</si>
  <si>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</si>
  <si>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</si>
  <si>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</si>
  <si>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</si>
  <si>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</si>
  <si>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</si>
  <si>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</si>
  <si>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</si>
  <si>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</si>
  <si>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</si>
  <si>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</si>
  <si>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</si>
  <si>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</si>
  <si>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</si>
  <si>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</si>
  <si>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</si>
  <si>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</si>
  <si>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</si>
  <si>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</si>
  <si>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</si>
  <si>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</si>
  <si>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</si>
  <si>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</si>
  <si>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</si>
  <si>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</si>
  <si>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</si>
  <si>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</si>
  <si>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</si>
  <si>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</si>
  <si>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</si>
  <si>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</si>
  <si>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</si>
  <si>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</si>
  <si>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</si>
  <si>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</si>
  <si>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</si>
  <si>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</si>
  <si>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</si>
  <si>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</si>
  <si>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</si>
  <si>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</si>
  <si>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</si>
  <si>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</si>
  <si>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</si>
  <si>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</si>
  <si>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</si>
  <si>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</si>
  <si>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</si>
  <si>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</si>
  <si>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</si>
  <si>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</si>
  <si>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</si>
  <si>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</si>
  <si>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</si>
  <si>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</si>
  <si>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</si>
  <si>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</si>
  <si>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</si>
  <si>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</si>
  <si>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</si>
  <si>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</si>
  <si>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</si>
  <si>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</si>
  <si>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</si>
  <si>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</si>
  <si>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</si>
  <si>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</si>
  <si>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</si>
  <si>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</si>
  <si>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</si>
  <si>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</si>
  <si>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</si>
  <si>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</si>
  <si>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</si>
  <si>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</si>
  <si>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</si>
  <si>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</si>
  <si>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</si>
  <si>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</si>
  <si>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</si>
  <si>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</si>
  <si>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</si>
  <si>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</si>
  <si>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</si>
  <si>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</si>
  <si>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</si>
  <si>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</si>
  <si>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</si>
  <si>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</si>
  <si>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</si>
  <si>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</si>
  <si>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</si>
  <si>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</si>
  <si>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</si>
  <si>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</si>
  <si>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</si>
  <si>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</si>
  <si>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</si>
  <si>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</si>
  <si>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</si>
  <si>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</si>
  <si>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</si>
  <si>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</si>
  <si>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</si>
  <si>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</si>
  <si>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</si>
  <si>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</si>
  <si>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</si>
  <si>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</si>
  <si>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</si>
  <si>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</si>
  <si>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</si>
  <si>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</si>
  <si>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</si>
  <si>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</si>
  <si>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</si>
  <si>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</si>
  <si>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</si>
  <si>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</si>
  <si>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</si>
  <si>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</si>
  <si>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</si>
  <si>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</si>
  <si>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</si>
  <si>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</si>
  <si>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</si>
  <si>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</si>
  <si>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</si>
  <si>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</si>
  <si>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</si>
  <si>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</si>
  <si>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</si>
  <si>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</si>
  <si>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</si>
  <si>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</si>
  <si>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</si>
  <si>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</si>
  <si>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</si>
  <si>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</si>
  <si>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</si>
  <si>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</si>
  <si>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</si>
  <si>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</si>
  <si>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</si>
  <si>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</si>
  <si>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</si>
  <si>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</si>
  <si>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</si>
  <si>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</si>
  <si>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</si>
  <si>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</si>
  <si>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</si>
  <si>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</si>
  <si>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</si>
  <si>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</si>
  <si>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</si>
  <si>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</si>
  <si>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</si>
  <si>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</si>
  <si>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</si>
  <si>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</si>
  <si>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</si>
  <si>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</si>
  <si>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</si>
  <si>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</si>
  <si>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</si>
  <si>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</si>
  <si>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</si>
  <si>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</si>
  <si>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</si>
  <si>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</si>
  <si>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</si>
  <si>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</si>
  <si>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</si>
  <si>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</si>
  <si>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</si>
  <si>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</si>
  <si>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</si>
  <si>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</si>
  <si>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</si>
  <si>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</si>
  <si>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</si>
  <si>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</si>
  <si>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</si>
  <si>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</si>
  <si>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</si>
  <si>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</si>
  <si>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</si>
  <si>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</si>
  <si>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</si>
  <si>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</si>
  <si>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</si>
  <si>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</si>
  <si>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</si>
  <si>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</si>
  <si>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</si>
  <si>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</si>
  <si>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</si>
  <si>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</si>
  <si>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</si>
  <si>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</si>
  <si>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</si>
  <si>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</si>
  <si>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</si>
  <si>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</si>
  <si>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</si>
  <si>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</si>
  <si>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</si>
  <si>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</si>
  <si>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</si>
  <si>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</si>
  <si>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</si>
  <si>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</si>
  <si>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</si>
  <si>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</si>
  <si>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</si>
  <si>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</si>
  <si>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</si>
  <si>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</si>
  <si>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</si>
  <si>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</si>
  <si>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</si>
  <si>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</si>
  <si>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</si>
  <si>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</si>
  <si>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</si>
  <si>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</si>
  <si>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</si>
  <si>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</si>
  <si>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</si>
  <si>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</si>
  <si>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</si>
  <si>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</si>
  <si>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</si>
  <si>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</si>
  <si>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</si>
  <si>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</si>
  <si>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</si>
  <si>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</si>
  <si>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</si>
  <si>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</si>
  <si>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</si>
  <si>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</si>
  <si>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</si>
  <si>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</si>
  <si>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</si>
  <si>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</si>
  <si>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</si>
  <si>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</si>
  <si>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</si>
  <si>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</si>
  <si>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</si>
  <si>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</si>
  <si>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</si>
  <si>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</si>
  <si>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</si>
  <si>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</si>
  <si>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</si>
  <si>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</si>
  <si>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</si>
  <si>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</si>
  <si>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</si>
  <si>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</si>
  <si>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</si>
  <si>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</si>
  <si>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</si>
  <si>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</si>
  <si>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</si>
  <si>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</si>
  <si>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</si>
  <si>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</si>
  <si>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</si>
  <si>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</si>
  <si>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</si>
  <si>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</si>
  <si>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</si>
  <si>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</si>
  <si>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</si>
  <si>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</si>
  <si>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</si>
  <si>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</si>
  <si>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</si>
  <si>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</si>
  <si>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</si>
  <si>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</si>
  <si>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</si>
  <si>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</si>
  <si>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</si>
  <si>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</si>
  <si>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</si>
  <si>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</si>
  <si>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</si>
  <si>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</si>
  <si>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</si>
  <si>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</si>
  <si>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</si>
  <si>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</si>
  <si>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</si>
  <si>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</si>
  <si>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</si>
  <si>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</si>
  <si>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</si>
  <si>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</si>
  <si>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</si>
  <si>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</si>
  <si>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</si>
  <si>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</si>
  <si>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</si>
  <si>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</si>
  <si>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</si>
  <si>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</si>
  <si>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</si>
  <si>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</si>
  <si>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</si>
  <si>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</si>
  <si>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</si>
  <si>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</si>
  <si>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</si>
  <si>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</si>
  <si>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</si>
  <si>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</si>
  <si>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</si>
  <si>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</si>
  <si>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</si>
  <si>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</si>
  <si>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</si>
  <si>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</si>
  <si>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</si>
  <si>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</si>
  <si>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</si>
  <si>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</si>
  <si>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</si>
  <si>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</si>
  <si>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</si>
  <si>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</si>
  <si>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</si>
  <si>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</si>
  <si>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</si>
  <si>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</si>
  <si>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</si>
  <si>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</si>
  <si>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</si>
  <si>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</si>
  <si>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</si>
  <si>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</si>
  <si>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</si>
  <si>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</si>
  <si>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</si>
  <si>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</si>
  <si>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</si>
  <si>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</si>
  <si>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</si>
  <si>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</si>
  <si>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</si>
  <si>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</si>
  <si>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</si>
  <si>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</si>
  <si>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</si>
  <si>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</si>
  <si>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</si>
  <si>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</si>
  <si>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</si>
  <si>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</si>
  <si>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</si>
  <si>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</si>
  <si>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</si>
  <si>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</si>
  <si>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</si>
  <si>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</si>
  <si>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</si>
  <si>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</si>
  <si>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</si>
  <si>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</si>
  <si>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</si>
  <si>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</si>
  <si>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</si>
  <si>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</si>
  <si>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</si>
  <si>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</si>
  <si>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</si>
  <si>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</si>
  <si>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</si>
  <si>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</si>
  <si>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</si>
  <si>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</si>
  <si>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</si>
  <si>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</si>
  <si>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</si>
  <si>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</si>
  <si>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</si>
  <si>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</si>
  <si>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</si>
  <si>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</si>
  <si>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</si>
  <si>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</si>
  <si>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</si>
  <si>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</si>
  <si>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</si>
  <si>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</si>
  <si>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</si>
  <si>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</si>
  <si>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</si>
  <si>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</si>
  <si>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</si>
  <si>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</si>
  <si>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</si>
  <si>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</si>
  <si>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</si>
  <si>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</si>
  <si>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</si>
  <si>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</si>
  <si>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</si>
  <si>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</si>
  <si>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</si>
  <si>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</si>
  <si>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</si>
  <si>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</si>
  <si>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</si>
  <si>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</si>
  <si>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</si>
  <si>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</si>
  <si>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</si>
  <si>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</si>
  <si>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</si>
  <si>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</si>
  <si>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</si>
  <si>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</si>
  <si>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</si>
  <si>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</si>
  <si>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</si>
  <si>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</si>
  <si>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</si>
  <si>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</si>
  <si>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</si>
  <si>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</si>
  <si>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</si>
  <si>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</si>
  <si>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</si>
  <si>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</si>
  <si>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</si>
  <si>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</si>
  <si>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</si>
  <si>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</si>
  <si>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</si>
  <si>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</si>
  <si>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</si>
  <si>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</si>
  <si>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</si>
  <si>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</si>
  <si>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</si>
  <si>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</si>
  <si>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</si>
  <si>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</si>
  <si>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</si>
  <si>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</si>
  <si>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</si>
  <si>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</si>
  <si>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</si>
  <si>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</si>
  <si>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</si>
  <si>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</si>
  <si>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</si>
  <si>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</si>
  <si>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</si>
  <si>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</si>
  <si>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</si>
  <si>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</si>
  <si>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</si>
  <si>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</si>
  <si>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</si>
  <si>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</si>
  <si>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</si>
  <si>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</si>
  <si>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</si>
  <si>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</si>
  <si>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</si>
  <si>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</si>
  <si>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</si>
  <si>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</si>
  <si>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</si>
  <si>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</si>
  <si>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</si>
  <si>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</si>
  <si>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</si>
  <si>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</si>
  <si>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</si>
  <si>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</si>
  <si>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</si>
  <si>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</si>
  <si>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</si>
  <si>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</si>
  <si>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</si>
  <si>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</si>
  <si>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</si>
  <si>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</si>
  <si>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</si>
  <si>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</si>
  <si>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</si>
  <si>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</si>
  <si>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</si>
  <si>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</si>
  <si>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</si>
  <si>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</si>
  <si>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</si>
  <si>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</si>
  <si>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</si>
  <si>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</si>
  <si>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</si>
  <si>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</si>
  <si>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</si>
  <si>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</si>
  <si>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</si>
  <si>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</si>
  <si>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</si>
  <si>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</si>
  <si>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</si>
  <si>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</si>
  <si>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</si>
  <si>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</si>
  <si>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</si>
  <si>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</si>
  <si>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</si>
  <si>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</si>
  <si>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</si>
  <si>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</si>
  <si>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</si>
  <si>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</si>
  <si>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</si>
  <si>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</si>
  <si>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</si>
  <si>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</si>
  <si>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</si>
  <si>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</si>
  <si>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</si>
  <si>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</si>
  <si>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</si>
  <si>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</si>
  <si>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</si>
  <si>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</si>
  <si>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</si>
  <si>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</si>
  <si>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</si>
  <si>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</si>
  <si>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</si>
  <si>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</si>
  <si>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</si>
  <si>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</si>
  <si>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</si>
  <si>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</si>
  <si>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</si>
  <si>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</si>
  <si>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</si>
  <si>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</si>
  <si>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</si>
  <si>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</si>
  <si>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</si>
  <si>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</si>
  <si>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</si>
  <si>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</si>
  <si>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</si>
  <si>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</si>
  <si>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</si>
  <si>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</si>
  <si>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</si>
  <si>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</si>
  <si>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</si>
  <si>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</si>
  <si>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</si>
  <si>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</si>
  <si>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</si>
  <si>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</si>
  <si>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</si>
  <si>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</si>
  <si>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</si>
  <si>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</si>
  <si>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</si>
  <si>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</si>
  <si>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</si>
  <si>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</si>
  <si>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</si>
  <si>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</si>
  <si>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</si>
  <si>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</si>
  <si>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</si>
  <si>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</si>
  <si>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</si>
  <si>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</si>
  <si>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</si>
  <si>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</si>
  <si>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</si>
  <si>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</si>
  <si>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</si>
  <si>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</si>
  <si>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</si>
  <si>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</si>
  <si>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</si>
  <si>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</si>
  <si>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</si>
  <si>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</si>
  <si>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</si>
  <si>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</si>
  <si>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</si>
  <si>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</si>
  <si>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</si>
  <si>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</si>
  <si>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</si>
  <si>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</si>
  <si>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</si>
  <si>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</si>
  <si>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</si>
  <si>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</si>
  <si>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</si>
  <si>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</si>
  <si>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</si>
  <si>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</si>
  <si>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</si>
  <si>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</si>
  <si>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</si>
  <si>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</si>
  <si>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</si>
  <si>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</si>
  <si>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</si>
  <si>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</si>
  <si>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</si>
  <si>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</si>
  <si>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</si>
  <si>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</si>
  <si>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</si>
  <si>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</si>
  <si>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</si>
  <si>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</si>
  <si>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</si>
  <si>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</si>
  <si>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</si>
  <si>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</si>
  <si>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</si>
  <si>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</si>
  <si>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</si>
  <si>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</si>
  <si>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</si>
  <si>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</si>
  <si>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</si>
  <si>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</si>
  <si>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</si>
  <si>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</si>
  <si>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</si>
  <si>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</si>
  <si>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</si>
  <si>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</si>
  <si>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</si>
  <si>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</si>
  <si>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</si>
  <si>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</si>
  <si>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</si>
  <si>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</si>
  <si>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</si>
  <si>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</si>
  <si>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</si>
  <si>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</si>
  <si>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</si>
  <si>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</si>
  <si>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</si>
  <si>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</si>
  <si>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</si>
  <si>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</si>
  <si>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</si>
  <si>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</si>
  <si>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</si>
  <si>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</si>
  <si>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</si>
  <si>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</si>
  <si>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</si>
  <si>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</si>
  <si>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</si>
  <si>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</si>
  <si>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</si>
  <si>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</si>
  <si>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</si>
  <si>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</si>
  <si>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</si>
  <si>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</si>
  <si>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</si>
  <si>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</si>
  <si>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</si>
  <si>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</si>
  <si>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</si>
  <si>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</si>
  <si>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</si>
  <si>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</si>
  <si>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</si>
  <si>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</si>
  <si>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</si>
  <si>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</si>
  <si>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</si>
  <si>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</si>
  <si>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</si>
  <si>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</si>
  <si>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</si>
  <si>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</si>
  <si>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</si>
  <si>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</si>
  <si>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</si>
  <si>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</si>
  <si>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</si>
  <si>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</si>
  <si>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</si>
  <si>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</si>
  <si>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</si>
  <si>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</si>
  <si>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</si>
  <si>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</si>
  <si>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</si>
  <si>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</si>
  <si>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</si>
  <si>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</si>
  <si>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</si>
  <si>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</si>
  <si>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</si>
  <si>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</si>
  <si>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</si>
  <si>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</si>
  <si>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</si>
  <si>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</si>
  <si>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</si>
  <si>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</si>
  <si>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</si>
  <si>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</si>
  <si>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</si>
  <si>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</si>
  <si>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</si>
  <si>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</si>
  <si>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</si>
  <si>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</si>
  <si>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</si>
  <si>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</si>
  <si>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</si>
  <si>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</si>
  <si>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</si>
  <si>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</si>
  <si>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</si>
  <si>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</si>
  <si>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</si>
  <si>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</si>
  <si>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</si>
  <si>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</si>
  <si>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</si>
  <si>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</si>
  <si>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</si>
  <si>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</si>
  <si>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</si>
  <si>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</si>
  <si>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</si>
  <si>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</si>
  <si>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</si>
  <si>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</si>
  <si>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</si>
  <si>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</si>
  <si>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</si>
  <si>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</si>
  <si>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</si>
  <si>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</si>
  <si>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</si>
  <si>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</si>
  <si>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</si>
  <si>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</si>
  <si>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</si>
  <si>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</si>
  <si>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</si>
  <si>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</si>
  <si>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</si>
  <si>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</si>
  <si>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</si>
  <si>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</si>
  <si>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</si>
  <si>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</si>
  <si>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</si>
  <si>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</si>
  <si>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</si>
  <si>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</si>
  <si>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</si>
  <si>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</si>
  <si>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</si>
  <si>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</si>
  <si>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</si>
  <si>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</si>
  <si>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</si>
  <si>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</si>
  <si>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</si>
  <si>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</si>
  <si>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</si>
  <si>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</si>
  <si>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</si>
  <si>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</si>
  <si>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</si>
  <si>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</si>
  <si>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</si>
  <si>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</si>
  <si>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</si>
  <si>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</si>
  <si>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</si>
  <si>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</si>
  <si>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</si>
  <si>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</si>
  <si>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</si>
  <si>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</si>
  <si>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</si>
  <si>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</si>
  <si>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</si>
  <si>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</si>
  <si>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</si>
  <si>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</si>
  <si>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</si>
  <si>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</si>
  <si>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</si>
  <si>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</si>
  <si>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</si>
  <si>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</si>
  <si>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</si>
  <si>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</si>
  <si>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</si>
  <si>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</si>
  <si>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</si>
  <si>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</si>
  <si>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</si>
  <si>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</si>
  <si>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</si>
  <si>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</si>
  <si>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</si>
  <si>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</si>
  <si>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</si>
  <si>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</si>
  <si>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</si>
  <si>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</si>
  <si>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</si>
  <si>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</si>
  <si>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</si>
  <si>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</si>
  <si>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</si>
  <si>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</si>
  <si>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</si>
  <si>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</si>
  <si>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</si>
  <si>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</si>
  <si>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</si>
  <si>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</si>
  <si>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</si>
  <si>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</si>
  <si>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</si>
  <si>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</si>
  <si>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</si>
  <si>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</si>
  <si>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</si>
  <si>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</si>
  <si>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</si>
  <si>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</si>
  <si>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</si>
  <si>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</si>
  <si>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</si>
  <si>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</si>
  <si>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</si>
  <si>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</si>
  <si>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</si>
  <si>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</si>
  <si>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</si>
  <si>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</si>
  <si>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</si>
  <si>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</si>
  <si>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</si>
  <si>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</si>
  <si>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</si>
  <si>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</si>
  <si>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</si>
  <si>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</si>
  <si>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</si>
  <si>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</si>
  <si>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</si>
  <si>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</si>
  <si>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</si>
  <si>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</si>
  <si>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</si>
  <si>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</si>
  <si>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</si>
  <si>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</si>
  <si>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</si>
  <si>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</si>
  <si>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</si>
  <si>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</si>
  <si>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</si>
  <si>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</si>
  <si>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</si>
  <si>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</si>
  <si>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</si>
  <si>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</si>
  <si>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</si>
  <si>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</si>
  <si>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</si>
  <si>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</si>
  <si>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</si>
  <si>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</si>
  <si>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</si>
  <si>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</si>
  <si>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</si>
  <si>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</si>
  <si>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</si>
  <si>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</si>
  <si>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</si>
  <si>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</si>
  <si>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</si>
  <si>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</si>
  <si>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</si>
  <si>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</si>
  <si>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</si>
  <si>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</si>
  <si>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</si>
  <si>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</si>
  <si>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</si>
  <si>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</si>
  <si>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</si>
  <si>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</si>
  <si>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</si>
  <si>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</si>
  <si>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</si>
  <si>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</si>
  <si>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</si>
  <si>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</si>
  <si>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</si>
  <si>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</si>
  <si>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</si>
  <si>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</si>
  <si>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</si>
  <si>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</si>
  <si>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</si>
  <si>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</si>
  <si>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</si>
  <si>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</si>
  <si>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</si>
  <si>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</si>
  <si>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</si>
  <si>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</si>
  <si>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</si>
  <si>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</si>
  <si>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</si>
  <si>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</si>
  <si>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</si>
  <si>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</si>
  <si>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</si>
  <si>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</si>
  <si>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</si>
  <si>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</si>
  <si>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</si>
  <si>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</si>
  <si>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</si>
  <si>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</si>
  <si>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</si>
  <si>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</si>
  <si>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</si>
  <si>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</si>
  <si>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</si>
  <si>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</si>
  <si>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</si>
  <si>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</si>
  <si>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</si>
  <si>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</si>
  <si>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</si>
  <si>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</si>
  <si>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</si>
  <si>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</si>
  <si>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</si>
  <si>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</si>
  <si>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</si>
  <si>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</si>
  <si>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</si>
  <si>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</si>
  <si>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</si>
  <si>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</si>
  <si>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</si>
  <si>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</si>
  <si>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</si>
  <si>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</si>
  <si>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</si>
  <si>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</si>
  <si>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</si>
  <si>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</si>
  <si>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</si>
  <si>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</si>
  <si>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</si>
  <si>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</si>
  <si>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</si>
  <si>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</si>
  <si>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</si>
  <si>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</si>
  <si>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</si>
  <si>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</si>
  <si>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</si>
  <si>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</si>
  <si>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</si>
  <si>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</si>
  <si>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</si>
  <si>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</si>
  <si>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</si>
  <si>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</si>
  <si>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</si>
  <si>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</si>
  <si>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</si>
  <si>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</si>
  <si>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</si>
  <si>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</si>
  <si>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</si>
  <si>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</si>
  <si>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</si>
  <si>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</si>
  <si>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</si>
  <si>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</si>
  <si>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</si>
  <si>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</si>
  <si>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</si>
  <si>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</si>
  <si>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</si>
  <si>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</si>
  <si>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</si>
  <si>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</si>
  <si>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</si>
  <si>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</si>
  <si>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</si>
  <si>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</si>
  <si>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</si>
  <si>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</si>
  <si>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</si>
  <si>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</si>
  <si>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</si>
  <si>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</si>
  <si>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</si>
  <si>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</si>
  <si>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</si>
  <si>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</si>
  <si>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</si>
  <si>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</si>
  <si>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</si>
  <si>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</si>
  <si>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</si>
  <si>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</si>
  <si>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</si>
  <si>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</si>
  <si>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</si>
  <si>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</si>
  <si>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</si>
  <si>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</si>
  <si>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</si>
  <si>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</si>
  <si>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</si>
  <si>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</si>
  <si>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</si>
  <si>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</si>
  <si>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</si>
  <si>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</si>
  <si>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</si>
  <si>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</si>
  <si>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</si>
  <si>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</si>
  <si>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</si>
  <si>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</si>
  <si>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</si>
  <si>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</si>
  <si>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</si>
  <si>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</si>
  <si>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</si>
  <si>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</si>
  <si>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</si>
  <si>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</si>
  <si>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</si>
  <si>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</si>
  <si>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</si>
  <si>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</si>
  <si>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</si>
  <si>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</si>
  <si>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</si>
  <si>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</si>
  <si>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</si>
  <si>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</si>
  <si>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</si>
  <si>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</si>
  <si>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</si>
  <si>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</si>
  <si>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</si>
  <si>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</si>
  <si>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</si>
  <si>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</si>
  <si>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</si>
  <si>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</si>
  <si>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</si>
  <si>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</si>
  <si>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</si>
  <si>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</si>
  <si>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</si>
  <si>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</si>
  <si>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</si>
  <si>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</si>
  <si>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</si>
  <si>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</si>
  <si>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</si>
  <si>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</si>
  <si>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</si>
  <si>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</si>
  <si>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</si>
  <si>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</si>
  <si>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</si>
  <si>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</si>
  <si>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</si>
  <si>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</si>
  <si>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</si>
  <si>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</si>
  <si>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</si>
  <si>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</si>
  <si>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</si>
  <si>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</si>
  <si>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</si>
  <si>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</si>
  <si>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</si>
  <si>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</si>
  <si>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</si>
  <si>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</si>
  <si>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</si>
  <si>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</si>
  <si>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</si>
  <si>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</si>
  <si>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</si>
  <si>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</si>
  <si>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</si>
  <si>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</si>
  <si>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</si>
  <si>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</si>
  <si>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</si>
  <si>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</si>
  <si>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</si>
  <si>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</si>
  <si>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</si>
  <si>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</si>
  <si>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</si>
  <si>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</si>
  <si>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</si>
  <si>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</si>
  <si>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</si>
  <si>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</si>
  <si>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</si>
  <si>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</si>
  <si>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</si>
  <si>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</si>
  <si>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</si>
  <si>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</si>
  <si>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</si>
  <si>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</si>
  <si>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</si>
  <si>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</si>
  <si>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</si>
  <si>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</si>
  <si>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</si>
  <si>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</si>
  <si>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</si>
  <si>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</si>
  <si>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</si>
  <si>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</si>
  <si>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</si>
  <si>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</si>
  <si>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</si>
  <si>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</si>
  <si>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</si>
  <si>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</si>
  <si>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</si>
  <si>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</si>
  <si>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</si>
  <si>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</si>
  <si>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</si>
  <si>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</si>
  <si>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</si>
  <si>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</si>
  <si>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</si>
  <si>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</si>
  <si>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</si>
  <si>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</si>
  <si>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</si>
  <si>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</si>
  <si>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</si>
  <si>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</si>
  <si>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</si>
  <si>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</si>
  <si>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</si>
  <si>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</si>
  <si>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</si>
  <si>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</si>
  <si>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</si>
  <si>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</si>
  <si>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</si>
  <si>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</si>
  <si>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</si>
  <si>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</si>
  <si>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</si>
  <si>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</si>
  <si>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</si>
  <si>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</si>
  <si>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</si>
  <si>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</si>
  <si>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</si>
  <si>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</si>
  <si>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</si>
  <si>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</si>
  <si>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</si>
  <si>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</si>
  <si>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</si>
  <si>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</si>
  <si>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</si>
  <si>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</si>
  <si>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</si>
  <si>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</si>
  <si>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</si>
  <si>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</si>
  <si>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</si>
  <si>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</si>
  <si>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</si>
  <si>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</si>
  <si>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</si>
  <si>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</si>
  <si>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</si>
  <si>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</si>
  <si>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</si>
  <si>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</si>
  <si>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</si>
  <si>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</si>
  <si>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</si>
  <si>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</si>
  <si>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</si>
  <si>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</si>
  <si>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</si>
  <si>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</si>
  <si>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</si>
  <si>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</si>
  <si>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</si>
  <si>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</si>
  <si>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</si>
  <si>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</si>
  <si>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</si>
  <si>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</si>
  <si>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</si>
  <si>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</si>
  <si>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</si>
  <si>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</si>
  <si>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</si>
  <si>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</si>
  <si>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</si>
  <si>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</si>
  <si>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</si>
  <si>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</si>
  <si>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</si>
  <si>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</si>
  <si>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</si>
  <si>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</si>
  <si>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</si>
  <si>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</si>
  <si>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</si>
  <si>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</si>
  <si>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</si>
  <si>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</si>
  <si>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</si>
  <si>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</si>
  <si>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</si>
  <si>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</si>
  <si>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</si>
  <si>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</si>
  <si>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</si>
  <si>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</si>
  <si>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</si>
  <si>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</si>
  <si>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</si>
  <si>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</si>
  <si>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</si>
  <si>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</si>
  <si>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</si>
  <si>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</si>
  <si>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</si>
  <si>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</si>
  <si>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</si>
  <si>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</si>
  <si>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</si>
  <si>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</si>
  <si>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</si>
  <si>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</si>
  <si>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</si>
  <si>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</si>
  <si>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</si>
  <si>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</si>
  <si>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</si>
  <si>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</si>
  <si>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</si>
  <si>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</si>
  <si>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</si>
  <si>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</si>
  <si>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</si>
  <si>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</si>
  <si>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</si>
  <si>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</si>
  <si>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</si>
  <si>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</si>
  <si>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</si>
  <si>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</si>
  <si>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</si>
  <si>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</si>
  <si>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</si>
  <si>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</si>
  <si>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</si>
  <si>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</si>
  <si>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</si>
  <si>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</si>
  <si>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</si>
  <si>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</si>
  <si>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</si>
  <si>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</si>
  <si>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</si>
  <si>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</si>
  <si>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</si>
  <si>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</si>
  <si>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</si>
  <si>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</si>
  <si>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</si>
  <si>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</si>
  <si>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</si>
  <si>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</si>
  <si>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</si>
  <si>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</si>
  <si>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</si>
  <si>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</si>
  <si>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</si>
  <si>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</si>
  <si>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</si>
  <si>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</si>
  <si>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</si>
  <si>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</si>
  <si>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</si>
  <si>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</si>
  <si>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</si>
  <si>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</si>
  <si>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</si>
  <si>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</si>
  <si>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</si>
  <si>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</si>
  <si>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</si>
  <si>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</si>
  <si>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</si>
  <si>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</si>
  <si>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</si>
  <si>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</si>
  <si>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</si>
  <si>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</si>
  <si>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</si>
  <si>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</si>
  <si>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</si>
  <si>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</si>
  <si>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</si>
  <si>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</si>
  <si>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</si>
  <si>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</si>
  <si>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</si>
  <si>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</si>
  <si>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</si>
  <si>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</si>
  <si>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</si>
  <si>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</si>
  <si>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</si>
  <si>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</si>
  <si>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</si>
  <si>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</si>
  <si>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</si>
  <si>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</si>
  <si>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</si>
  <si>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</si>
  <si>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</si>
  <si>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</si>
  <si>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</si>
  <si>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</si>
  <si>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</si>
  <si>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</si>
  <si>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</si>
  <si>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</si>
  <si>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</si>
  <si>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</si>
  <si>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</si>
  <si>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</si>
  <si>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</si>
  <si>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</si>
  <si>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</si>
  <si>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</si>
  <si>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</si>
  <si>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</si>
  <si>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</si>
  <si>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</si>
  <si>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</si>
  <si>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</si>
  <si>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</si>
  <si>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</si>
  <si>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</si>
  <si>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</si>
  <si>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</si>
  <si>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</si>
  <si>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</si>
  <si>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</si>
  <si>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</si>
  <si>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</si>
  <si>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</si>
  <si>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</si>
  <si>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</si>
  <si>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</si>
  <si>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</si>
  <si>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</si>
  <si>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</si>
  <si>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</si>
  <si>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</si>
  <si>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</si>
  <si>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</si>
  <si>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</si>
  <si>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</si>
  <si>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</si>
  <si>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</si>
  <si>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</si>
  <si>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</si>
  <si>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</si>
  <si>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</si>
  <si>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</si>
  <si>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</si>
  <si>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</si>
  <si>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</si>
  <si>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</si>
  <si>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</si>
  <si>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</si>
  <si>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</si>
  <si>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</si>
  <si>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</si>
  <si>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</si>
  <si>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</si>
  <si>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</si>
  <si>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</si>
  <si>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</si>
  <si>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</si>
  <si>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</si>
  <si>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</si>
  <si>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</si>
  <si>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</si>
  <si>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</si>
  <si>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</si>
  <si>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</si>
  <si>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</si>
  <si>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</si>
  <si>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</si>
  <si>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</si>
  <si>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</si>
  <si>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</si>
  <si>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</si>
  <si>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</si>
  <si>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</si>
  <si>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</si>
  <si>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</si>
  <si>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</si>
  <si>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</si>
  <si>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</si>
  <si>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</si>
  <si>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</si>
  <si>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</si>
  <si>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</si>
  <si>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</si>
  <si>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</si>
  <si>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</si>
  <si>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</si>
  <si>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</si>
  <si>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</si>
  <si>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</si>
  <si>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</si>
  <si>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</si>
  <si>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</si>
  <si>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</si>
  <si>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</si>
  <si>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</si>
  <si>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</si>
  <si>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</si>
  <si>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</si>
  <si>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</si>
  <si>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</si>
  <si>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</si>
  <si>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</si>
  <si>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</si>
  <si>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</si>
  <si>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</si>
  <si>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</si>
  <si>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</si>
  <si>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</si>
  <si>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</si>
  <si>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</si>
  <si>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</si>
  <si>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</si>
  <si>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</si>
  <si>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</si>
  <si>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</si>
  <si>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</si>
  <si>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</si>
  <si>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</si>
  <si>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</si>
  <si>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</si>
  <si>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</si>
  <si>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</si>
  <si>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</si>
  <si>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</si>
  <si>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</si>
  <si>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</si>
  <si>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</si>
  <si>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</si>
  <si>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</si>
  <si>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</si>
  <si>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</si>
  <si>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</si>
  <si>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</si>
  <si>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</si>
  <si>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</si>
  <si>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</si>
  <si>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</si>
  <si>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</si>
  <si>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</si>
  <si>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</si>
  <si>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</si>
  <si>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</si>
  <si>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</si>
  <si>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</si>
  <si>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</si>
  <si>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</si>
  <si>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</si>
  <si>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</si>
  <si>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</si>
  <si>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</si>
  <si>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</si>
  <si>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</si>
  <si>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</si>
  <si>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</si>
  <si>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</si>
  <si>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</si>
  <si>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</si>
  <si>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</si>
  <si>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</si>
  <si>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</si>
  <si>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</si>
  <si>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</si>
  <si>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</si>
  <si>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</si>
  <si>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</si>
  <si>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</si>
  <si>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</si>
  <si>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</si>
  <si>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</si>
  <si>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</si>
  <si>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</si>
  <si>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</si>
  <si>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</si>
  <si>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</si>
  <si>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</si>
  <si>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</si>
  <si>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</si>
  <si>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</si>
  <si>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</si>
  <si>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</si>
  <si>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</si>
  <si>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</si>
  <si>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</si>
  <si>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</si>
  <si>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</si>
  <si>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</si>
  <si>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</si>
  <si>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</si>
  <si>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</si>
  <si>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</si>
  <si>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</si>
  <si>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</si>
  <si>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</si>
  <si>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</si>
  <si>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</si>
  <si>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</si>
  <si>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</si>
  <si>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</si>
  <si>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</si>
  <si>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</si>
  <si>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</si>
  <si>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</si>
  <si>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</si>
  <si>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</si>
  <si>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</si>
  <si>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</si>
  <si>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</si>
  <si>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</si>
  <si>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</si>
  <si>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</si>
  <si>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</si>
  <si>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</si>
  <si>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</si>
  <si>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</si>
  <si>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</si>
  <si>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</si>
  <si>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</si>
  <si>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</si>
  <si>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</si>
  <si>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</si>
  <si>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</si>
  <si>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</si>
  <si>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</si>
  <si>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</si>
  <si>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</si>
  <si>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</si>
  <si>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</si>
  <si>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</si>
  <si>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</si>
  <si>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</si>
  <si>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</si>
  <si>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</si>
  <si>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</si>
  <si>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</si>
  <si>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</si>
  <si>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</si>
  <si>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</si>
  <si>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</si>
  <si>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</si>
  <si>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</si>
  <si>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</si>
  <si>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</si>
  <si>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</si>
  <si>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</si>
  <si>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</si>
  <si>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</si>
  <si>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</si>
  <si>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</si>
  <si>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</si>
  <si>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</si>
  <si>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</si>
  <si>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</si>
  <si>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</si>
  <si>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</si>
  <si>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</si>
  <si>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</si>
  <si>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</si>
  <si>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</si>
  <si>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</si>
  <si>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</si>
  <si>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</si>
  <si>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</si>
  <si>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</si>
  <si>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</si>
  <si>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</si>
  <si>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</si>
  <si>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</si>
  <si>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</si>
  <si>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</si>
  <si>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</si>
  <si>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</si>
  <si>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</si>
  <si>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</si>
  <si>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</si>
  <si>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</si>
  <si>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</si>
  <si>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</si>
  <si>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</si>
  <si>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</si>
  <si>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</si>
  <si>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</si>
  <si>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</si>
  <si>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</si>
  <si>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</si>
  <si>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</si>
  <si>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</si>
  <si>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</si>
  <si>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</si>
  <si>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</si>
  <si>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</si>
  <si>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</si>
  <si>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</si>
  <si>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</si>
  <si>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</si>
  <si>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</si>
  <si>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</si>
  <si>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</si>
  <si>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</si>
  <si>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</si>
  <si>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</si>
  <si>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</si>
  <si>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</si>
  <si>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</si>
  <si>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</si>
  <si>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</si>
  <si>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</si>
  <si>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</si>
  <si>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</si>
  <si>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</si>
  <si>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</si>
  <si>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</si>
  <si>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</si>
  <si>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</si>
  <si>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</si>
  <si>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</si>
  <si>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</si>
  <si>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</si>
  <si>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</si>
  <si>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</si>
  <si>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</si>
  <si>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</si>
  <si>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</si>
  <si>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</si>
  <si>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</si>
  <si>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</si>
  <si>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</si>
  <si>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</si>
  <si>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</si>
  <si>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</si>
  <si>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</si>
  <si>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</si>
  <si>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</si>
  <si>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</si>
  <si>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</si>
  <si>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</si>
  <si>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</si>
  <si>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</si>
  <si>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</si>
  <si>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</si>
  <si>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</si>
  <si>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</si>
  <si>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</si>
  <si>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</si>
  <si>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</si>
  <si>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</si>
  <si>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</si>
  <si>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</si>
  <si>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</si>
  <si>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</si>
  <si>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</si>
  <si>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</si>
  <si>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</si>
  <si>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</si>
  <si>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</si>
  <si>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</si>
  <si>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</si>
  <si>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</si>
  <si>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</si>
  <si>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</si>
  <si>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</si>
  <si>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</si>
  <si>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</si>
  <si>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</si>
  <si>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</si>
  <si>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</si>
  <si>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</si>
  <si>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</si>
  <si>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</si>
  <si>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</si>
  <si>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</si>
  <si>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</si>
  <si>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</si>
  <si>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</si>
  <si>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</si>
  <si>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</si>
  <si>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</si>
  <si>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</si>
  <si>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</si>
  <si>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</si>
  <si>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</si>
  <si>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</si>
  <si>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</si>
  <si>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</si>
  <si>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</si>
  <si>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</si>
  <si>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</si>
  <si>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</si>
  <si>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</si>
  <si>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</si>
  <si>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</si>
  <si>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</si>
  <si>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</si>
  <si>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</si>
  <si>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</si>
  <si>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</si>
  <si>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</si>
  <si>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</si>
  <si>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</si>
  <si>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</si>
  <si>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</si>
  <si>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</si>
  <si>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</si>
  <si>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</si>
  <si>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</si>
  <si>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</si>
  <si>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</si>
  <si>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</si>
  <si>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</si>
  <si>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</si>
  <si>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</si>
  <si>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</si>
  <si>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</si>
  <si>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</si>
  <si>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</si>
  <si>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</si>
  <si>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</si>
  <si>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</si>
  <si>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</si>
  <si>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</si>
  <si>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</si>
  <si>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</si>
  <si>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</si>
  <si>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</si>
  <si>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</si>
  <si>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</si>
  <si>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</si>
  <si>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</si>
  <si>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</si>
  <si>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</si>
  <si>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</si>
  <si>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</si>
  <si>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</si>
  <si>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</si>
  <si>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</si>
  <si>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</si>
  <si>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</si>
  <si>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</si>
  <si>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</si>
  <si>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</si>
  <si>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</si>
  <si>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</si>
  <si>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</si>
  <si>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</si>
  <si>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</si>
  <si>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</si>
  <si>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</si>
  <si>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</si>
  <si>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</si>
  <si>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</si>
  <si>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</si>
  <si>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</si>
  <si>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</si>
  <si>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</si>
  <si>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</si>
  <si>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</si>
  <si>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</si>
  <si>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</si>
  <si>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</si>
  <si>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</si>
  <si>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</si>
  <si>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</si>
  <si>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</si>
  <si>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</si>
  <si>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</si>
  <si>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</si>
  <si>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</si>
  <si>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</si>
  <si>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</si>
  <si>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</si>
  <si>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</si>
  <si>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</si>
  <si>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</si>
  <si>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</si>
  <si>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</si>
  <si>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</si>
  <si>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</si>
  <si>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</si>
  <si>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</si>
  <si>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</si>
  <si>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</si>
  <si>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</si>
  <si>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</si>
  <si>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</si>
  <si>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</si>
  <si>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</si>
  <si>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</si>
  <si>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</si>
  <si>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</si>
  <si>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</si>
  <si>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</si>
  <si>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</si>
  <si>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</si>
  <si>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</si>
  <si>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</si>
  <si>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</si>
  <si>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</si>
  <si>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</si>
  <si>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</si>
  <si>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</si>
  <si>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</si>
  <si>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</si>
  <si>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</si>
  <si>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</si>
  <si>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</si>
  <si>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</si>
  <si>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</si>
  <si>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</si>
  <si>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</si>
  <si>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</si>
  <si>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</si>
  <si>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</si>
  <si>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</si>
  <si>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</si>
  <si>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</si>
  <si>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</si>
  <si>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</si>
  <si>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</si>
  <si>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</si>
  <si>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</si>
  <si>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</si>
  <si>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</si>
  <si>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</si>
  <si>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</si>
  <si>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</si>
  <si>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</si>
  <si>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</si>
  <si>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</si>
  <si>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</si>
  <si>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</si>
  <si>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</si>
  <si>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</si>
  <si>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</si>
  <si>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</si>
  <si>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</si>
  <si>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</si>
  <si>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</si>
  <si>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</si>
  <si>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</si>
  <si>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</si>
  <si>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</si>
  <si>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</si>
  <si>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</si>
  <si>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</si>
  <si>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</si>
  <si>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</si>
  <si>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</si>
  <si>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</si>
  <si>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</si>
  <si>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</si>
  <si>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</si>
  <si>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</si>
  <si>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</si>
  <si>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</si>
  <si>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</si>
  <si>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</si>
  <si>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</si>
  <si>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</si>
  <si>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</si>
  <si>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</si>
  <si>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</si>
  <si>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</si>
  <si>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</si>
  <si>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</si>
  <si>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</si>
  <si>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</si>
  <si>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</si>
  <si>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</si>
  <si>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</si>
  <si>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</si>
  <si>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</si>
  <si>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</si>
  <si>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</si>
  <si>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</si>
  <si>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</si>
  <si>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</si>
  <si>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</si>
  <si>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</si>
  <si>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</si>
  <si>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</si>
  <si>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</si>
  <si>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</si>
  <si>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</si>
  <si>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</si>
  <si>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</si>
  <si>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</si>
  <si>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</si>
  <si>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</si>
  <si>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</si>
  <si>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</si>
  <si>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</si>
  <si>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</si>
  <si>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</si>
  <si>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</si>
  <si>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</si>
  <si>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</si>
  <si>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</si>
  <si>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</si>
  <si>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</si>
  <si>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</si>
  <si>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</si>
  <si>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</si>
  <si>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</si>
  <si>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</si>
  <si>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</si>
  <si>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</si>
  <si>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</si>
  <si>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</si>
  <si>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</si>
  <si>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</si>
  <si>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</si>
  <si>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</si>
  <si>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</si>
  <si>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</si>
  <si>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</si>
  <si>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</si>
  <si>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</si>
  <si>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</si>
  <si>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</si>
  <si>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</si>
  <si>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</si>
  <si>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</si>
  <si>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</si>
  <si>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</si>
  <si>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</si>
  <si>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</si>
  <si>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</si>
  <si>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</si>
  <si>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</si>
  <si>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</si>
  <si>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</si>
  <si>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</si>
  <si>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</si>
  <si>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</si>
  <si>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</si>
  <si>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</si>
  <si>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</si>
  <si>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</si>
  <si>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</si>
  <si>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</si>
  <si>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</si>
  <si>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</si>
  <si>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</si>
  <si>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</si>
  <si>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</si>
  <si>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</si>
  <si>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</si>
  <si>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</si>
  <si>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</si>
  <si>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</si>
  <si>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</si>
  <si>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</si>
  <si>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</si>
  <si>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</si>
  <si>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</si>
  <si>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</si>
  <si>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</si>
  <si>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</si>
  <si>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</si>
  <si>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</si>
  <si>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</si>
  <si>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</si>
  <si>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</si>
  <si>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</si>
  <si>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</si>
  <si>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</si>
  <si>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</si>
  <si>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</si>
  <si>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</si>
  <si>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</si>
  <si>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</si>
  <si>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</si>
  <si>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</si>
  <si>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</si>
  <si>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</si>
  <si>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</si>
  <si>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</si>
  <si>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</si>
  <si>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</si>
  <si>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</si>
  <si>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</si>
  <si>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</si>
  <si>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</si>
  <si>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</si>
  <si>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</si>
  <si>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</si>
  <si>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</si>
  <si>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</si>
  <si>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</si>
  <si>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</si>
  <si>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</si>
  <si>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</si>
  <si>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</si>
  <si>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</si>
  <si>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</si>
  <si>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</si>
  <si>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</si>
  <si>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</si>
  <si>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</si>
  <si>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</si>
  <si>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</si>
  <si>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</si>
  <si>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</si>
  <si>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</si>
  <si>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</si>
  <si>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</si>
  <si>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</si>
  <si>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</si>
  <si>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</si>
  <si>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</si>
  <si>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</si>
  <si>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</si>
  <si>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</si>
  <si>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</si>
  <si>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</si>
  <si>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</si>
  <si>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</si>
  <si>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</si>
  <si>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</si>
  <si>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</si>
  <si>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</si>
  <si>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</si>
  <si>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</si>
  <si>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</si>
  <si>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</si>
  <si>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</si>
  <si>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</si>
  <si>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</si>
  <si>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</si>
  <si>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</si>
  <si>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</si>
  <si>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</si>
  <si>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</si>
  <si>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</si>
  <si>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</si>
  <si>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</si>
  <si>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</si>
  <si>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</si>
  <si>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</si>
  <si>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</si>
  <si>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</si>
  <si>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</si>
  <si>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</si>
  <si>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</si>
  <si>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</si>
  <si>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</si>
  <si>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</si>
  <si>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</si>
  <si>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</si>
  <si>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</si>
  <si>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</si>
  <si>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</si>
  <si>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</si>
  <si>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</si>
  <si>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</si>
  <si>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</si>
  <si>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</si>
  <si>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</si>
  <si>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</si>
  <si>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</si>
  <si>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</si>
  <si>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</si>
  <si>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</si>
  <si>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</si>
  <si>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</si>
  <si>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</si>
  <si>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</si>
  <si>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</si>
  <si>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</si>
  <si>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</si>
  <si>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</si>
  <si>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</si>
  <si>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</si>
  <si>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</si>
  <si>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</si>
  <si>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</si>
  <si>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</si>
  <si>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</si>
  <si>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</si>
  <si>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</si>
  <si>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</si>
  <si>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</si>
  <si>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</si>
  <si>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</si>
  <si>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</si>
  <si>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</si>
  <si>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</si>
  <si>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</si>
  <si>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</si>
  <si>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</si>
  <si>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</si>
  <si>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</si>
  <si>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</si>
  <si>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</si>
  <si>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</si>
  <si>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</si>
  <si>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</si>
  <si>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</si>
  <si>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</si>
  <si>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</si>
  <si>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</si>
  <si>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</si>
  <si>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</si>
  <si>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</si>
  <si>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</si>
  <si>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</si>
  <si>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</si>
  <si>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</si>
  <si>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</si>
  <si>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</si>
  <si>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</si>
  <si>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</si>
  <si>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</si>
  <si>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</si>
  <si>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</si>
  <si>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</si>
  <si>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</si>
  <si>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</si>
  <si>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</si>
  <si>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</si>
  <si>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</si>
  <si>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</si>
  <si>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</si>
  <si>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</si>
  <si>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</si>
  <si>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</si>
  <si>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</si>
  <si>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</si>
  <si>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</si>
  <si>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</si>
  <si>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</si>
  <si>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</si>
  <si>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</si>
  <si>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</si>
  <si>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</si>
  <si>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</si>
  <si>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</si>
  <si>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</si>
  <si>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</si>
  <si>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</si>
  <si>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</si>
  <si>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</si>
  <si>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</si>
  <si>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</si>
  <si>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</si>
  <si>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</si>
  <si>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</si>
  <si>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</si>
  <si>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</si>
  <si>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</si>
  <si>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</si>
  <si>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</si>
  <si>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</si>
  <si>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</si>
  <si>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</si>
  <si>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</si>
  <si>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</si>
  <si>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</si>
  <si>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</si>
  <si>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</si>
  <si>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</si>
  <si>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</si>
  <si>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</si>
  <si>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</si>
  <si>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</si>
  <si>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</si>
  <si>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</si>
  <si>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</si>
  <si>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</si>
  <si>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</si>
  <si>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</si>
  <si>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</si>
  <si>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</si>
  <si>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</si>
  <si>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</si>
  <si>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</si>
  <si>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</si>
  <si>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</si>
  <si>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</si>
  <si>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</si>
  <si>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</si>
  <si>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</si>
  <si>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</si>
  <si>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</si>
  <si>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</si>
  <si>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</si>
  <si>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</si>
  <si>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</si>
  <si>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</si>
  <si>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</si>
  <si>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</si>
  <si>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</si>
  <si>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</si>
  <si>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</si>
  <si>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</si>
  <si>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</si>
  <si>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</si>
  <si>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</si>
  <si>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</si>
  <si>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</si>
  <si>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</si>
  <si>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</si>
  <si>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</si>
  <si>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</si>
  <si>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</si>
  <si>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</si>
  <si>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</si>
  <si>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</si>
  <si>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</si>
  <si>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</si>
  <si>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</si>
  <si>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</si>
  <si>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</si>
  <si>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</si>
  <si>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</si>
  <si>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</si>
  <si>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</si>
  <si>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</si>
  <si>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</si>
  <si>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</si>
  <si>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</si>
  <si>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</si>
  <si>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</si>
  <si>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</si>
  <si>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</si>
  <si>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</si>
  <si>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</si>
  <si>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</si>
  <si>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</si>
  <si>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</si>
  <si>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</si>
  <si>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</si>
  <si>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</si>
  <si>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</si>
  <si>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</si>
  <si>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</si>
  <si>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</si>
  <si>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</si>
  <si>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</si>
  <si>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</si>
  <si>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</si>
  <si>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</si>
  <si>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</si>
  <si>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</si>
  <si>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</si>
  <si>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</si>
  <si>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</si>
  <si>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</si>
  <si>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</si>
  <si>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</si>
  <si>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</si>
  <si>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</si>
  <si>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</si>
  <si>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</si>
  <si>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</si>
  <si>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</si>
  <si>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</si>
  <si>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</si>
  <si>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</si>
  <si>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</si>
  <si>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</si>
  <si>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</si>
  <si>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</si>
  <si>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</si>
  <si>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</si>
  <si>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</si>
  <si>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</si>
  <si>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</si>
  <si>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</si>
  <si>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</si>
  <si>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</si>
  <si>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</si>
  <si>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</si>
  <si>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</si>
  <si>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</si>
  <si>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</si>
  <si>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</si>
  <si>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</si>
  <si>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</si>
  <si>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</si>
  <si>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</si>
  <si>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</si>
  <si>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</si>
  <si>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</si>
  <si>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</si>
  <si>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</si>
  <si>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</si>
  <si>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</si>
  <si>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</si>
  <si>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</si>
  <si>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</si>
  <si>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</si>
  <si>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</si>
  <si>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</si>
  <si>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</si>
  <si>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</si>
  <si>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</si>
  <si>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</si>
  <si>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</si>
  <si>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</si>
  <si>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</si>
  <si>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</si>
  <si>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</si>
  <si>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</si>
  <si>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</si>
  <si>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</si>
  <si>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</si>
  <si>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</si>
  <si>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</si>
  <si>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</si>
  <si>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</si>
  <si>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</si>
  <si>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</si>
  <si>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</si>
  <si>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</si>
  <si>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</si>
  <si>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</si>
  <si>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</si>
  <si>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</si>
  <si>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</si>
  <si>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</si>
  <si>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</si>
  <si>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</si>
  <si>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</si>
  <si>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</si>
  <si>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</si>
  <si>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</si>
  <si>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</si>
  <si>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</si>
  <si>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</si>
  <si>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</si>
  <si>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</si>
  <si>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</si>
  <si>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</si>
  <si>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</si>
  <si>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</si>
  <si>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</si>
  <si>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</si>
  <si>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</si>
  <si>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</si>
  <si>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</si>
  <si>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</si>
  <si>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</si>
  <si>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</si>
  <si>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</si>
  <si>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</si>
  <si>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</si>
  <si>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</si>
  <si>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</si>
  <si>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</si>
  <si>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</si>
  <si>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</si>
  <si>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</si>
  <si>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</si>
  <si>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</si>
  <si>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</si>
  <si>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</si>
  <si>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</si>
  <si>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</si>
  <si>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</si>
  <si>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</si>
  <si>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</si>
  <si>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</si>
  <si>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</si>
  <si>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</si>
  <si>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</si>
  <si>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</si>
  <si>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</si>
  <si>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</si>
  <si>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</si>
  <si>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</si>
  <si>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</si>
  <si>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</si>
  <si>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</si>
  <si>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</si>
  <si>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</si>
  <si>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</si>
  <si>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</si>
  <si>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</si>
  <si>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</si>
  <si>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</si>
  <si>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</si>
  <si>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</si>
  <si>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</si>
  <si>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</si>
  <si>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</si>
  <si>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</si>
  <si>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</si>
  <si>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</si>
  <si>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</si>
  <si>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</si>
  <si>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</si>
  <si>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</si>
  <si>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</si>
  <si>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</si>
  <si>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</si>
  <si>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</si>
  <si>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</si>
  <si>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</si>
  <si>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</si>
  <si>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</si>
  <si>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</si>
  <si>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</si>
  <si>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</si>
  <si>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</si>
  <si>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</si>
  <si>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</si>
  <si>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</si>
  <si>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</si>
  <si>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</si>
  <si>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</si>
  <si>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</si>
  <si>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</si>
  <si>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</si>
  <si>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</si>
  <si>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</si>
  <si>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</si>
  <si>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</si>
  <si>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</si>
  <si>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</si>
  <si>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</si>
  <si>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</si>
  <si>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</si>
  <si>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</si>
  <si>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</si>
  <si>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</si>
  <si>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</si>
  <si>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</si>
  <si>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</si>
  <si>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</si>
  <si>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</si>
  <si>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</si>
  <si>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</si>
  <si>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</si>
  <si>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</si>
  <si>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</si>
  <si>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</si>
  <si>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</si>
  <si>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</si>
  <si>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</si>
  <si>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</si>
  <si>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</si>
  <si>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</si>
  <si>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</si>
  <si>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</si>
  <si>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</si>
  <si>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</si>
  <si>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</si>
  <si>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</si>
  <si>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</si>
  <si>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</si>
  <si>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</si>
  <si>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</si>
  <si>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</si>
  <si>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</si>
  <si>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</si>
  <si>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</si>
  <si>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</si>
  <si>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</si>
  <si>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</si>
  <si>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</si>
  <si>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</si>
  <si>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</si>
  <si>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</si>
  <si>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</si>
  <si>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</si>
  <si>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</si>
  <si>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</si>
  <si>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</si>
  <si>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</si>
  <si>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</si>
  <si>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</si>
  <si>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</si>
  <si>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</si>
  <si>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</si>
  <si>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</si>
  <si>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</si>
  <si>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</si>
  <si>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</si>
  <si>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</si>
  <si>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</si>
  <si>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</si>
  <si>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</si>
  <si>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</si>
  <si>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</si>
  <si>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</si>
  <si>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</si>
  <si>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</si>
  <si>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</si>
  <si>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</si>
  <si>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</si>
  <si>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</si>
  <si>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</si>
  <si>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</si>
  <si>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</si>
  <si>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</si>
  <si>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</si>
  <si>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</si>
  <si>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</si>
  <si>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</si>
  <si>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</si>
  <si>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</si>
  <si>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</si>
  <si>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</si>
  <si>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</si>
  <si>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</si>
  <si>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</si>
  <si>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</si>
  <si>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</si>
  <si>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</si>
  <si>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</si>
  <si>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</si>
  <si>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</si>
  <si>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</si>
  <si>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</si>
  <si>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</si>
  <si>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</si>
  <si>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</si>
  <si>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</si>
  <si>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</si>
  <si>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</si>
  <si>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</si>
  <si>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</si>
  <si>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</si>
  <si>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</si>
  <si>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</si>
  <si>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</si>
  <si>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</si>
  <si>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</si>
  <si>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</si>
  <si>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</si>
  <si>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</si>
  <si>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</si>
  <si>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</si>
  <si>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</si>
  <si>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</si>
  <si>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</si>
  <si>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</si>
  <si>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</si>
  <si>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</si>
  <si>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</si>
  <si>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</si>
  <si>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</si>
  <si>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</si>
  <si>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</si>
  <si>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</si>
  <si>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</si>
  <si>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</si>
  <si>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</si>
  <si>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</si>
  <si>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</si>
  <si>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</si>
  <si>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</si>
  <si>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</si>
  <si>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</si>
  <si>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</si>
  <si>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</si>
  <si>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</si>
  <si>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</si>
  <si>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</si>
  <si>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</si>
  <si>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</si>
  <si>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</si>
  <si>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</si>
  <si>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</si>
  <si>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</si>
  <si>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</si>
  <si>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</si>
  <si>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</si>
  <si>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</si>
  <si>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</si>
  <si>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</si>
  <si>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</si>
  <si>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</si>
  <si>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</si>
  <si>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</si>
  <si>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</si>
  <si>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</si>
  <si>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</si>
  <si>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</si>
  <si>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</si>
  <si>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</si>
  <si>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</si>
  <si>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</si>
  <si>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</si>
  <si>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</si>
  <si>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</si>
  <si>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</si>
  <si>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</si>
  <si>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</si>
  <si>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</si>
  <si>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</si>
  <si>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</si>
  <si>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</si>
  <si>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</si>
  <si>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</si>
  <si>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</si>
  <si>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</si>
  <si>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</si>
  <si>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</si>
  <si>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</si>
  <si>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</si>
  <si>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</si>
  <si>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</si>
  <si>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</si>
  <si>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</si>
  <si>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</si>
  <si>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</si>
  <si>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</si>
  <si>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</si>
  <si>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</si>
  <si>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</si>
  <si>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</si>
  <si>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</si>
  <si>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</si>
  <si>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</si>
  <si>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</si>
  <si>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</si>
  <si>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</si>
  <si>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</si>
  <si>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</si>
  <si>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</si>
  <si>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</si>
  <si>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</si>
  <si>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</si>
  <si>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</si>
  <si>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</si>
  <si>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</si>
  <si>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</si>
  <si>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</si>
  <si>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</si>
  <si>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</si>
  <si>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</si>
  <si>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</si>
  <si>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</si>
  <si>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</si>
  <si>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</si>
  <si>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</si>
  <si>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</si>
  <si>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</si>
  <si>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</si>
  <si>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</si>
  <si>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</si>
  <si>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</si>
  <si>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</si>
  <si>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</si>
  <si>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</si>
  <si>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</si>
  <si>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</si>
  <si>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</si>
  <si>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</si>
  <si>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</si>
  <si>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</si>
  <si>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</si>
  <si>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</si>
  <si>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</si>
  <si>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</si>
  <si>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</si>
  <si>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</si>
  <si>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</si>
  <si>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</si>
  <si>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</si>
  <si>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</si>
  <si>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</si>
  <si>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</si>
  <si>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</si>
  <si>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</si>
  <si>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</si>
  <si>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</si>
  <si>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</si>
  <si>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</si>
  <si>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</si>
  <si>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</si>
  <si>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</si>
  <si>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</si>
  <si>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</si>
  <si>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</si>
  <si>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</si>
  <si>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</si>
  <si>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</si>
  <si>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</si>
  <si>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</si>
  <si>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</si>
  <si>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</si>
  <si>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</si>
  <si>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</si>
  <si>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</si>
  <si>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</si>
  <si>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</si>
  <si>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</si>
  <si>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</si>
  <si>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</si>
  <si>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</si>
  <si>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</si>
  <si>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</si>
  <si>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</si>
  <si>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</si>
  <si>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</si>
  <si>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</si>
  <si>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</si>
  <si>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</si>
  <si>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</si>
  <si>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</si>
  <si>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</si>
  <si>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</si>
  <si>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</si>
  <si>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</si>
  <si>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</si>
  <si>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</si>
  <si>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</si>
  <si>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</si>
  <si>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</si>
  <si>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</si>
  <si>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</si>
  <si>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</si>
  <si>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</si>
  <si>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</si>
  <si>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</si>
  <si>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</si>
  <si>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</si>
  <si>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</si>
  <si>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</si>
  <si>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</si>
  <si>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</si>
  <si>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</si>
  <si>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</si>
  <si>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</si>
  <si>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</si>
  <si>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</si>
  <si>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</si>
  <si>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</si>
  <si>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</si>
  <si>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</si>
  <si>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</si>
  <si>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</si>
  <si>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</si>
  <si>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</si>
  <si>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</si>
  <si>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</si>
  <si>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</si>
  <si>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</si>
  <si>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</si>
  <si>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</si>
  <si>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</si>
  <si>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</si>
  <si>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</si>
  <si>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</si>
  <si>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</si>
  <si>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</si>
  <si>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</si>
  <si>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</si>
  <si>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</si>
  <si>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</si>
  <si>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</si>
  <si>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</si>
  <si>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</si>
  <si>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</si>
  <si>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</si>
  <si>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</si>
  <si>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</si>
  <si>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</si>
  <si>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</si>
  <si>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</si>
  <si>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</si>
  <si>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</si>
  <si>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</si>
  <si>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</si>
  <si>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</si>
  <si>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</si>
  <si>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</si>
  <si>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</si>
  <si>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</si>
  <si>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</si>
  <si>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</si>
  <si>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</si>
  <si>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</si>
  <si>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</si>
  <si>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</si>
  <si>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</si>
  <si>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</si>
  <si>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</si>
  <si>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</si>
  <si>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</si>
  <si>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</si>
  <si>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</si>
  <si>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</si>
  <si>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</si>
  <si>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</si>
  <si>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</si>
  <si>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</si>
  <si>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</si>
  <si>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</si>
  <si>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</si>
  <si>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</si>
  <si>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</si>
  <si>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</si>
  <si>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</si>
  <si>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</si>
  <si>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</si>
  <si>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</si>
  <si>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</si>
  <si>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</si>
  <si>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</si>
  <si>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</si>
  <si>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</si>
  <si>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</si>
  <si>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</si>
  <si>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</si>
  <si>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</si>
  <si>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</si>
  <si>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</si>
  <si>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</si>
  <si>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</si>
  <si>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</si>
  <si>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</si>
  <si>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</si>
  <si>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</si>
  <si>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</si>
  <si>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</si>
  <si>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</si>
  <si>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</si>
  <si>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</si>
  <si>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</si>
  <si>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</si>
  <si>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</si>
  <si>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</si>
  <si>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</si>
  <si>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</si>
  <si>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</si>
  <si>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</si>
  <si>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</si>
  <si>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</si>
  <si>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</si>
  <si>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</si>
  <si>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</si>
  <si>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</si>
  <si>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</si>
  <si>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</si>
  <si>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</si>
  <si>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</si>
  <si>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</si>
  <si>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</si>
  <si>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</si>
  <si>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</si>
  <si>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</si>
  <si>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</si>
  <si>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</si>
  <si>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</si>
  <si>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</si>
  <si>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</si>
  <si>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</si>
  <si>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</si>
  <si>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</si>
  <si>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</si>
  <si>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</si>
  <si>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</si>
  <si>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</si>
  <si>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</si>
  <si>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</si>
  <si>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</si>
  <si>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</si>
  <si>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</si>
  <si>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</si>
  <si>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</si>
  <si>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</si>
  <si>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</si>
  <si>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</si>
  <si>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</si>
  <si>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</si>
  <si>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</si>
  <si>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</si>
  <si>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</si>
  <si>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</si>
  <si>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</si>
  <si>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</si>
  <si>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</si>
  <si>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</si>
  <si>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</si>
  <si>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</si>
  <si>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</si>
  <si>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</si>
  <si>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</si>
  <si>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</si>
  <si>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</si>
  <si>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</si>
  <si>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</si>
  <si>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</si>
  <si>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</si>
  <si>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</si>
  <si>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</si>
  <si>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</si>
  <si>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</si>
  <si>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</si>
  <si>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</si>
  <si>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</si>
  <si>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</si>
  <si>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</si>
  <si>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</si>
  <si>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</si>
  <si>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</si>
  <si>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</si>
  <si>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</si>
  <si>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</si>
  <si>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</si>
  <si>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</si>
  <si>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</si>
  <si>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</si>
  <si>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</si>
  <si>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</si>
  <si>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</si>
  <si>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</si>
  <si>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</si>
  <si>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</si>
  <si>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</si>
  <si>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</si>
  <si>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</si>
  <si>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</si>
  <si>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</si>
  <si>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</si>
  <si>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</si>
  <si>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</si>
  <si>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</si>
  <si>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</si>
  <si>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</si>
  <si>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</si>
  <si>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</si>
  <si>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</si>
  <si>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</si>
  <si>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</si>
  <si>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</si>
  <si>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</si>
  <si>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</si>
  <si>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</si>
  <si>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</si>
  <si>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</si>
  <si>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</si>
  <si>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</si>
  <si>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</si>
  <si>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</si>
  <si>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</si>
  <si>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</si>
  <si>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</si>
  <si>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</si>
  <si>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</si>
  <si>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</si>
  <si>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</si>
  <si>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</si>
  <si>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</si>
  <si>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</si>
  <si>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</si>
  <si>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</si>
  <si>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</si>
  <si>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</si>
  <si>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</si>
  <si>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</si>
  <si>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</si>
  <si>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</si>
  <si>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</si>
  <si>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</si>
  <si>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</si>
  <si>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</si>
  <si>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</si>
  <si>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</si>
  <si>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</si>
  <si>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</si>
  <si>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</si>
  <si>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</si>
  <si>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</si>
  <si>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</si>
  <si>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</si>
  <si>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</si>
  <si>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</si>
  <si>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</si>
  <si>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</si>
  <si>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</si>
  <si>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</si>
  <si>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</si>
  <si>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</si>
  <si>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</si>
  <si>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</si>
  <si>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</si>
  <si>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</si>
  <si>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</si>
  <si>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</si>
  <si>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</si>
  <si>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</si>
  <si>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</si>
  <si>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</si>
  <si>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</si>
  <si>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</si>
  <si>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</si>
  <si>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</si>
  <si>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</si>
  <si>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</si>
  <si>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</si>
  <si>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</si>
  <si>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</si>
  <si>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</si>
  <si>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</si>
  <si>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</si>
  <si>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</si>
  <si>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</si>
  <si>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</si>
  <si>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</si>
  <si>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</si>
  <si>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</si>
  <si>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</si>
  <si>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</si>
  <si>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</si>
  <si>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</si>
  <si>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</si>
  <si>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</si>
  <si>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</si>
  <si>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</si>
  <si>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</si>
  <si>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</si>
  <si>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</si>
  <si>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</si>
  <si>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</si>
  <si>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</si>
  <si>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</si>
  <si>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</si>
  <si>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</si>
  <si>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</si>
  <si>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</si>
  <si>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</si>
  <si>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</si>
  <si>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</si>
  <si>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</si>
  <si>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</si>
  <si>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</si>
  <si>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</si>
  <si>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</si>
  <si>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</si>
  <si>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</si>
  <si>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</si>
  <si>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</si>
  <si>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</si>
  <si>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</si>
  <si>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</si>
  <si>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</si>
  <si>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</si>
  <si>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</si>
  <si>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</si>
  <si>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</si>
  <si>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</si>
  <si>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</si>
  <si>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</si>
  <si>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</si>
  <si>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</si>
  <si>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</si>
  <si>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</si>
  <si>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</si>
  <si>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</si>
  <si>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</si>
  <si>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</si>
  <si>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</si>
  <si>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</si>
  <si>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</si>
  <si>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</si>
  <si>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</si>
  <si>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</si>
  <si>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</si>
  <si>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</si>
  <si>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</si>
  <si>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</si>
  <si>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</si>
  <si>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</si>
  <si>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</si>
  <si>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</si>
  <si>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</si>
  <si>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</si>
  <si>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</si>
  <si>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</si>
  <si>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</si>
  <si>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</si>
  <si>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</si>
  <si>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</si>
  <si>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</si>
  <si>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</si>
  <si>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</si>
  <si>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</si>
  <si>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</si>
  <si>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</si>
  <si>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</si>
  <si>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</si>
  <si>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</si>
  <si>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</si>
  <si>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</si>
  <si>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</si>
  <si>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</si>
  <si>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</si>
  <si>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</si>
  <si>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</si>
  <si>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</si>
  <si>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</si>
  <si>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</si>
  <si>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</si>
  <si>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</si>
  <si>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</si>
  <si>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</si>
  <si>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</si>
  <si>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</si>
  <si>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</si>
  <si>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</si>
  <si>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</si>
  <si>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</si>
  <si>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</si>
  <si>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</si>
  <si>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</si>
  <si>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</si>
  <si>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</si>
  <si>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</si>
  <si>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</si>
  <si>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</si>
  <si>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</si>
  <si>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</si>
  <si>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</si>
  <si>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</si>
  <si>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</si>
  <si>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</si>
  <si>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</si>
  <si>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</si>
  <si>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</si>
  <si>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</si>
  <si>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</si>
  <si>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</si>
  <si>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</si>
  <si>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</si>
  <si>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</si>
  <si>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</si>
  <si>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</si>
  <si>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</si>
  <si>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</si>
  <si>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</si>
  <si>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</si>
  <si>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</si>
  <si>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</si>
  <si>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</si>
  <si>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</si>
  <si>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</si>
  <si>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</si>
  <si>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</si>
  <si>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</si>
  <si>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</si>
  <si>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</si>
  <si>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</si>
  <si>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</si>
  <si>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</si>
  <si>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</si>
  <si>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</si>
  <si>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</si>
  <si>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</si>
  <si>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</si>
  <si>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</si>
  <si>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</si>
  <si>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</si>
  <si>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</si>
  <si>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</si>
  <si>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</si>
  <si>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</si>
  <si>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</si>
  <si>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</si>
  <si>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</si>
  <si>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</si>
  <si>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</si>
  <si>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</si>
  <si>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</si>
  <si>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</si>
  <si>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</si>
  <si>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</si>
  <si>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</si>
  <si>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</si>
  <si>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</si>
  <si>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</si>
  <si>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</si>
  <si>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</si>
  <si>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</si>
  <si>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</si>
  <si>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</si>
  <si>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</si>
  <si>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</si>
  <si>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</si>
  <si>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</si>
  <si>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</si>
  <si>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</si>
  <si>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</si>
  <si>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</si>
  <si>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</si>
  <si>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</si>
  <si>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</si>
  <si>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</si>
  <si>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</si>
  <si>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</si>
  <si>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</si>
  <si>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</si>
  <si>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</si>
  <si>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</si>
  <si>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</si>
  <si>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</si>
  <si>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</si>
  <si>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</si>
  <si>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</si>
  <si>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</si>
  <si>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</si>
  <si>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</si>
  <si>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</si>
  <si>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</si>
  <si>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</si>
  <si>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</si>
  <si>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</si>
  <si>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</si>
  <si>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</si>
  <si>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</si>
  <si>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</si>
  <si>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</si>
  <si>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</si>
  <si>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</si>
  <si>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</si>
  <si>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</si>
  <si>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</si>
  <si>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</si>
  <si>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</si>
  <si>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</si>
  <si>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</si>
  <si>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</si>
  <si>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</si>
  <si>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</si>
  <si>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</si>
  <si>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</si>
  <si>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</si>
  <si>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</si>
  <si>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</si>
  <si>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</si>
  <si>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</si>
  <si>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</si>
  <si>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</si>
  <si>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</si>
  <si>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</si>
  <si>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</si>
  <si>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</si>
  <si>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</si>
  <si>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</si>
  <si>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</si>
  <si>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</si>
  <si>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</si>
  <si>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</si>
  <si>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</si>
  <si>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</si>
  <si>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</si>
  <si>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</si>
  <si>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</si>
  <si>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</si>
  <si>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</si>
  <si>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</si>
  <si>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</si>
  <si>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</si>
  <si>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</si>
  <si>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</si>
  <si>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</si>
  <si>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</si>
  <si>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</si>
  <si>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</si>
  <si>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</si>
  <si>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</si>
  <si>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</si>
  <si>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</si>
  <si>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</si>
  <si>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</si>
  <si>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</si>
  <si>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</si>
  <si>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</si>
  <si>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</si>
  <si>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</si>
  <si>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</si>
  <si>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</si>
  <si>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</si>
  <si>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</si>
  <si>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</si>
  <si>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</si>
  <si>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</si>
  <si>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</si>
  <si>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</si>
  <si>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</si>
  <si>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</si>
  <si>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</si>
  <si>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</si>
  <si>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</si>
  <si>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</si>
  <si>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</si>
  <si>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</si>
  <si>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</si>
  <si>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</si>
  <si>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</si>
  <si>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</si>
  <si>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</si>
  <si>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</si>
  <si>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</si>
  <si>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</si>
  <si>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</si>
  <si>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</si>
  <si>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</si>
  <si>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</si>
  <si>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</si>
  <si>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</si>
  <si>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</si>
  <si>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</si>
  <si>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</si>
  <si>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</si>
  <si>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</si>
  <si>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</si>
  <si>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</si>
  <si>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</si>
  <si>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</si>
  <si>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</si>
  <si>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</si>
  <si>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</si>
  <si>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</si>
  <si>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</si>
  <si>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</si>
  <si>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</si>
  <si>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</si>
  <si>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</si>
  <si>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</si>
  <si>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</si>
  <si>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</si>
  <si>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</si>
  <si>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</si>
  <si>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</si>
  <si>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</si>
  <si>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</si>
  <si>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</si>
  <si>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</si>
  <si>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</si>
  <si>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</si>
  <si>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</si>
  <si>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</si>
  <si>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</si>
  <si>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</si>
  <si>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</si>
  <si>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</si>
  <si>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</si>
  <si>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</si>
  <si>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</si>
  <si>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</si>
  <si>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</si>
  <si>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</si>
  <si>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</si>
  <si>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</si>
  <si>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</si>
  <si>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</si>
  <si>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</si>
  <si>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</si>
  <si>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</si>
  <si>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</si>
  <si>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</si>
  <si>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</si>
  <si>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</si>
  <si>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</si>
  <si>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</si>
  <si>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</si>
  <si>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</si>
  <si>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</si>
  <si>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</si>
  <si>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</si>
  <si>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</si>
  <si>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</si>
  <si>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</si>
  <si>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</si>
  <si>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</si>
  <si>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</si>
  <si>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</si>
  <si>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</si>
  <si>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</si>
  <si>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</si>
  <si>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</si>
  <si>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</si>
  <si>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</si>
  <si>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</si>
  <si>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</si>
  <si>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</si>
  <si>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</si>
  <si>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</si>
  <si>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</si>
  <si>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</si>
  <si>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</si>
  <si>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</si>
  <si>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</si>
  <si>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</si>
  <si>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</si>
  <si>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</si>
  <si>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</si>
  <si>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</si>
  <si>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</si>
  <si>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</si>
  <si>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</si>
  <si>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</si>
  <si>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</si>
  <si>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</si>
  <si>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</si>
  <si>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</si>
  <si>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</si>
  <si>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</si>
  <si>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</si>
  <si>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</si>
  <si>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</si>
  <si>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</si>
  <si>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</si>
  <si>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</si>
  <si>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</si>
  <si>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</si>
  <si>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</si>
  <si>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</si>
  <si>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</si>
  <si>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</si>
  <si>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</si>
  <si>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</si>
  <si>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</si>
  <si>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</si>
  <si>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</si>
  <si>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</si>
  <si>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</si>
  <si>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</si>
  <si>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</si>
  <si>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</si>
  <si>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</si>
  <si>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</si>
  <si>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</si>
  <si>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</si>
  <si>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</si>
  <si>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</si>
  <si>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</si>
  <si>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</si>
  <si>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</si>
  <si>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</si>
  <si>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</si>
  <si>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</si>
  <si>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</si>
  <si>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</si>
  <si>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</si>
  <si>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</si>
  <si>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</si>
  <si>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</si>
  <si>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</si>
  <si>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</si>
  <si>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</si>
  <si>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</si>
  <si>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</si>
  <si>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</si>
  <si>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</si>
  <si>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</si>
  <si>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</si>
  <si>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</si>
  <si>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</si>
  <si>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</si>
  <si>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</si>
  <si>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</si>
  <si>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</si>
  <si>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</si>
  <si>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</si>
  <si>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</si>
  <si>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</si>
  <si>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</si>
  <si>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</si>
  <si>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</si>
  <si>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</si>
  <si>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</si>
  <si>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</si>
  <si>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</si>
  <si>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</si>
  <si>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</si>
  <si>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</si>
  <si>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</si>
  <si>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</si>
  <si>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</si>
  <si>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</si>
  <si>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</si>
  <si>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</si>
  <si>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</si>
  <si>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</si>
  <si>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</si>
  <si>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</si>
  <si>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</si>
  <si>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</si>
  <si>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</si>
  <si>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</si>
  <si>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</si>
  <si>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</si>
  <si>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</si>
  <si>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</si>
  <si>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</si>
  <si>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</si>
  <si>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</si>
  <si>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</si>
  <si>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</si>
  <si>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</si>
  <si>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</si>
  <si>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</si>
  <si>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</si>
  <si>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</si>
  <si>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</si>
  <si>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</si>
  <si>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</si>
  <si>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</si>
  <si>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</si>
  <si>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</si>
  <si>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</si>
  <si>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</si>
  <si>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</si>
  <si>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</si>
  <si>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</si>
  <si>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</si>
  <si>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</si>
  <si>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</si>
  <si>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</si>
  <si>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</si>
  <si>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</si>
  <si>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</si>
  <si>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</si>
  <si>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</si>
  <si>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</si>
  <si>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</si>
  <si>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</si>
  <si>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</si>
  <si>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</si>
  <si>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</si>
  <si>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</si>
  <si>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</si>
  <si>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</si>
  <si>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</si>
  <si>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</si>
  <si>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</si>
  <si>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</si>
  <si>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</si>
  <si>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</si>
  <si>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</si>
  <si>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</si>
  <si>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</si>
  <si>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</si>
  <si>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</si>
  <si>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</si>
  <si>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</si>
  <si>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</si>
  <si>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</si>
  <si>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</si>
  <si>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</si>
  <si>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</si>
  <si>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</si>
  <si>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</si>
  <si>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</si>
  <si>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</si>
  <si>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</si>
  <si>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</si>
  <si>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</si>
  <si>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</si>
  <si>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</si>
  <si>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</si>
  <si>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</si>
  <si>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</si>
  <si>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</si>
  <si>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</si>
  <si>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</si>
  <si>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</si>
  <si>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</si>
  <si>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</si>
  <si>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</si>
  <si>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</si>
  <si>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</si>
  <si>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</si>
  <si>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</si>
  <si>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</si>
  <si>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</si>
  <si>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</si>
  <si>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</si>
  <si>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</si>
  <si>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</si>
  <si>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</si>
  <si>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</si>
  <si>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</si>
  <si>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</si>
  <si>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</si>
  <si>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</si>
  <si>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</si>
  <si>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</si>
  <si>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</si>
  <si>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</si>
  <si>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</si>
  <si>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</si>
  <si>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</si>
  <si>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</si>
  <si>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</si>
  <si>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</si>
  <si>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</si>
  <si>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</si>
  <si>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</si>
  <si>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</si>
  <si>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</si>
  <si>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</si>
  <si>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</si>
  <si>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</si>
  <si>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</si>
  <si>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</si>
  <si>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</si>
  <si>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</si>
  <si>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</si>
  <si>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</si>
  <si>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</si>
  <si>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</si>
  <si>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</si>
  <si>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</si>
  <si>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</si>
  <si>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</si>
  <si>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</si>
  <si>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</si>
  <si>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</si>
  <si>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</si>
  <si>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</si>
  <si>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</si>
  <si>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</si>
  <si>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</si>
  <si>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</si>
  <si>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</si>
  <si>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</si>
  <si>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</si>
  <si>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</si>
  <si>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</si>
  <si>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</si>
  <si>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</si>
  <si>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</si>
  <si>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</si>
  <si>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</si>
  <si>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</si>
  <si>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</si>
  <si>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</si>
  <si>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</si>
  <si>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</si>
  <si>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</si>
  <si>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</si>
  <si>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</si>
  <si>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</si>
  <si>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</si>
  <si>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</si>
  <si>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</si>
  <si>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</si>
  <si>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</si>
  <si>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</si>
  <si>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</si>
  <si>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</si>
  <si>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</si>
  <si>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</si>
  <si>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</si>
  <si>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</si>
  <si>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</si>
  <si>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</si>
  <si>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</si>
  <si>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</si>
  <si>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</si>
  <si>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</si>
  <si>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</si>
  <si>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</si>
  <si>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</si>
  <si>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</si>
  <si>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</si>
  <si>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</si>
  <si>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</si>
  <si>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</si>
  <si>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</si>
  <si>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</si>
  <si>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</si>
  <si>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</si>
  <si>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</si>
  <si>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</si>
  <si>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</si>
  <si>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</si>
  <si>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</si>
  <si>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</si>
  <si>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</si>
  <si>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</si>
  <si>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</si>
  <si>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</si>
  <si>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</si>
  <si>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</si>
  <si>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</si>
  <si>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</si>
  <si>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</si>
  <si>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</si>
  <si>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</si>
  <si>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</si>
  <si>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</si>
  <si>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</si>
  <si>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</si>
  <si>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</si>
  <si>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</si>
  <si>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</si>
  <si>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</si>
  <si>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</si>
  <si>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</si>
  <si>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</si>
  <si>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</si>
  <si>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</si>
  <si>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</si>
  <si>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</si>
  <si>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</si>
  <si>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</si>
  <si>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</si>
  <si>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</si>
  <si>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</si>
  <si>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</si>
  <si>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</si>
  <si>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</si>
  <si>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</si>
  <si>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</si>
  <si>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</si>
  <si>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</si>
  <si>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</si>
  <si>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</si>
  <si>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</si>
  <si>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</si>
  <si>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</si>
  <si>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</si>
  <si>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</si>
  <si>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</si>
  <si>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</si>
  <si>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</si>
  <si>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</si>
  <si>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</si>
  <si>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</si>
  <si>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</si>
  <si>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</si>
  <si>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</si>
  <si>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</si>
  <si>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</si>
  <si>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</si>
  <si>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</si>
  <si>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</si>
  <si>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</si>
  <si>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</si>
  <si>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</si>
  <si>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</si>
  <si>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</si>
  <si>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</si>
  <si>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</si>
  <si>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</si>
  <si>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</si>
  <si>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</si>
  <si>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</si>
  <si>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</si>
  <si>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</si>
  <si>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</si>
  <si>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</si>
  <si>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</si>
  <si>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</si>
  <si>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</si>
  <si>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</si>
  <si>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</si>
  <si>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</si>
  <si>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</si>
  <si>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</si>
  <si>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</si>
  <si>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</si>
  <si>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</si>
  <si>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</si>
  <si>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</si>
  <si>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</si>
  <si>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</si>
  <si>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</si>
  <si>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</si>
  <si>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</si>
  <si>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</si>
  <si>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</si>
  <si>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</si>
  <si>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</si>
  <si>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</si>
  <si>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</si>
  <si>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</si>
  <si>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</si>
  <si>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</si>
  <si>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</si>
  <si>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</si>
  <si>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</si>
  <si>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</si>
  <si>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</si>
  <si>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</si>
  <si>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</si>
  <si>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</si>
  <si>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</si>
  <si>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</si>
  <si>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</si>
  <si>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</si>
  <si>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</si>
  <si>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</si>
  <si>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</si>
  <si>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</si>
  <si>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</si>
  <si>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</si>
  <si>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</si>
  <si>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</si>
  <si>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</si>
  <si>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</si>
  <si>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</si>
  <si>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</si>
  <si>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</si>
  <si>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</si>
  <si>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</si>
  <si>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</si>
  <si>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</si>
  <si>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</si>
  <si>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</si>
  <si>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</si>
  <si>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</si>
  <si>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</si>
  <si>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</si>
  <si>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</si>
  <si>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</si>
  <si>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</si>
  <si>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</si>
  <si>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</si>
  <si>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</si>
  <si>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</si>
  <si>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</si>
  <si>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</si>
  <si>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</si>
  <si>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</si>
  <si>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</si>
  <si>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</si>
  <si>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</si>
  <si>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</si>
  <si>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</si>
  <si>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</si>
  <si>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</si>
  <si>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</si>
  <si>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</si>
  <si>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</si>
  <si>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</si>
  <si>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</si>
  <si>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</si>
  <si>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</si>
  <si>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</si>
  <si>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</si>
  <si>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</si>
  <si>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</si>
  <si>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</si>
  <si>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</si>
  <si>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</si>
  <si>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</si>
  <si>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</si>
  <si>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</si>
  <si>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</si>
  <si>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</si>
  <si>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</si>
  <si>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</si>
  <si>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</si>
  <si>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</si>
  <si>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</si>
  <si>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</si>
  <si>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</si>
  <si>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</si>
  <si>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</si>
  <si>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</si>
  <si>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</si>
  <si>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</si>
  <si>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</si>
  <si>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</si>
  <si>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</si>
  <si>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</si>
  <si>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</si>
  <si>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</si>
  <si>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</si>
  <si>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</si>
  <si>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</si>
  <si>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</si>
  <si>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</si>
  <si>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</si>
  <si>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</si>
  <si>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</si>
  <si>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</si>
  <si>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</si>
  <si>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</si>
  <si>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</si>
  <si>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</si>
  <si>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</si>
  <si>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</si>
  <si>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</si>
  <si>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</si>
  <si>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</si>
  <si>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</si>
  <si>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</si>
  <si>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</si>
  <si>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</si>
  <si>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</si>
  <si>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</si>
  <si>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</si>
  <si>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</si>
  <si>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</si>
  <si>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</si>
  <si>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</si>
  <si>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</si>
  <si>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</si>
  <si>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</si>
  <si>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</si>
  <si>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</si>
  <si>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</si>
  <si>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</si>
  <si>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</si>
  <si>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</si>
  <si>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</si>
  <si>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</si>
  <si>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</si>
  <si>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</si>
  <si>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</si>
  <si>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</si>
  <si>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</si>
  <si>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</si>
  <si>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</si>
  <si>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</si>
  <si>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</si>
  <si>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</si>
  <si>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</si>
  <si>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</si>
  <si>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</si>
  <si>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</si>
  <si>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</si>
  <si>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</si>
  <si>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</si>
  <si>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</si>
  <si>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</si>
  <si>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</si>
  <si>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</si>
  <si>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</si>
  <si>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</si>
  <si>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</si>
  <si>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</si>
  <si>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</si>
  <si>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</si>
  <si>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</si>
  <si>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</si>
  <si>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</si>
  <si>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</si>
  <si>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</si>
  <si>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</si>
  <si>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</si>
  <si>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</si>
  <si>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</si>
  <si>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</si>
  <si>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</si>
  <si>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</si>
  <si>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</si>
  <si>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</si>
  <si>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</si>
  <si>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</si>
  <si>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</si>
  <si>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</si>
  <si>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</si>
  <si>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</si>
  <si>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</si>
  <si>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</si>
  <si>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</si>
  <si>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</si>
  <si>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</si>
  <si>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</si>
  <si>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</si>
  <si>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</si>
  <si>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</si>
  <si>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</si>
  <si>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</si>
  <si>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</si>
  <si>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</si>
  <si>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</si>
  <si>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</si>
  <si>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</si>
  <si>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</si>
  <si>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</si>
  <si>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</si>
  <si>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</si>
  <si>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</si>
  <si>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</si>
  <si>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</si>
  <si>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</si>
  <si>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</si>
  <si>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</si>
  <si>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</si>
  <si>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</si>
  <si>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</si>
  <si>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</si>
  <si>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</si>
  <si>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</si>
  <si>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</si>
  <si>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</si>
  <si>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</si>
  <si>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</si>
  <si>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</si>
  <si>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</si>
  <si>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</si>
  <si>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</si>
  <si>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</si>
  <si>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</si>
  <si>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</si>
  <si>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</si>
  <si>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</si>
  <si>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</si>
  <si>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</si>
  <si>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</si>
  <si>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</si>
  <si>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</si>
  <si>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</si>
  <si>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</si>
  <si>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</si>
  <si>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</si>
  <si>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</si>
  <si>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</si>
  <si>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</si>
  <si>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</si>
  <si>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</si>
  <si>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</si>
  <si>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</si>
  <si>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</si>
  <si>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</si>
  <si>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</si>
  <si>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</si>
  <si>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</si>
  <si>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</si>
  <si>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</si>
  <si>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</si>
  <si>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</si>
  <si>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</si>
  <si>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</si>
  <si>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</si>
  <si>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</si>
  <si>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</si>
  <si>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</si>
  <si>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</si>
  <si>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</si>
  <si>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</si>
  <si>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</si>
  <si>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</si>
  <si>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</si>
  <si>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</si>
  <si>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</si>
  <si>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</si>
  <si>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</si>
  <si>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</si>
  <si>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</si>
  <si>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</si>
  <si>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</si>
  <si>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</si>
  <si>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</si>
  <si>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</si>
  <si>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</si>
  <si>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</si>
  <si>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</si>
  <si>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</si>
  <si>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</si>
  <si>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</si>
  <si>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</si>
  <si>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</si>
  <si>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</si>
  <si>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</si>
  <si>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</si>
  <si>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</si>
  <si>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</si>
  <si>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</si>
  <si>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</si>
  <si>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</si>
  <si>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</si>
  <si>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</si>
  <si>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</si>
  <si>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</si>
  <si>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</si>
  <si>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</si>
  <si>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</si>
  <si>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</si>
  <si>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</si>
  <si>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</si>
  <si>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</si>
  <si>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</si>
  <si>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</si>
  <si>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</si>
  <si>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</si>
  <si>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</si>
  <si>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</si>
  <si>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</si>
  <si>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</si>
  <si>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</si>
  <si>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</si>
  <si>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</si>
  <si>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</si>
  <si>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</si>
  <si>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</si>
  <si>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</si>
  <si>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</si>
  <si>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</si>
  <si>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</si>
  <si>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</si>
  <si>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</si>
  <si>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</si>
  <si>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</si>
  <si>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</si>
  <si>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</si>
  <si>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</si>
  <si>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</si>
  <si>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</si>
  <si>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</si>
  <si>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</si>
  <si>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</si>
  <si>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</si>
  <si>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</si>
  <si>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</si>
  <si>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</si>
  <si>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</si>
  <si>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</si>
  <si>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</si>
  <si>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</si>
  <si>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</si>
  <si>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</si>
  <si>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</si>
  <si>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</si>
  <si>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</si>
  <si>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</si>
  <si>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</si>
  <si>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</si>
  <si>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</si>
  <si>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</si>
  <si>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</si>
  <si>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</si>
  <si>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</si>
  <si>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</si>
  <si>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</si>
  <si>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</si>
  <si>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</si>
  <si>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</si>
  <si>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</si>
  <si>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</si>
  <si>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</si>
  <si>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</si>
  <si>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</si>
  <si>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</si>
  <si>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</si>
  <si>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</si>
  <si>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</si>
  <si>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</si>
  <si>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</si>
  <si>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</si>
  <si>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</si>
  <si>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</si>
  <si>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</si>
  <si>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</si>
  <si>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</si>
  <si>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</si>
  <si>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</si>
  <si>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</si>
  <si>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</si>
  <si>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</si>
  <si>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</si>
  <si>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</si>
  <si>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</si>
  <si>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</si>
  <si>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</si>
  <si>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</si>
  <si>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</si>
  <si>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</si>
  <si>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</si>
  <si>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</si>
  <si>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</si>
  <si>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</si>
  <si>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</si>
  <si>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</si>
  <si>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</si>
  <si>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</si>
  <si>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</si>
  <si>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</si>
  <si>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</si>
  <si>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</si>
  <si>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</si>
  <si>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</si>
  <si>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</si>
  <si>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</si>
  <si>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</si>
  <si>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</si>
  <si>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</si>
  <si>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</si>
  <si>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</si>
  <si>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</si>
  <si>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</si>
  <si>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</si>
  <si>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</si>
  <si>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</si>
  <si>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</si>
  <si>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</si>
  <si>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</si>
  <si>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</si>
  <si>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</si>
  <si>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</si>
  <si>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</si>
  <si>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</si>
  <si>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</si>
  <si>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</si>
  <si>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</si>
  <si>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</si>
  <si>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</si>
  <si>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</si>
  <si>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</si>
  <si>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</si>
  <si>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</si>
  <si>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</si>
  <si>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</si>
  <si>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</si>
  <si>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</si>
  <si>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</si>
  <si>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</si>
  <si>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</si>
  <si>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</si>
  <si>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</si>
  <si>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</si>
  <si>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</si>
  <si>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</si>
  <si>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</si>
  <si>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</si>
  <si>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</si>
  <si>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</si>
  <si>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</si>
  <si>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</si>
  <si>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</si>
  <si>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</si>
  <si>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</si>
  <si>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</si>
  <si>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</si>
  <si>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</si>
  <si>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</si>
  <si>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</si>
  <si>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</si>
  <si>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</si>
  <si>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</si>
  <si>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</si>
  <si>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</si>
  <si>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</si>
  <si>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</si>
  <si>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</si>
  <si>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</si>
  <si>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</si>
  <si>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</si>
  <si>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</si>
  <si>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</si>
  <si>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</si>
  <si>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</si>
  <si>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</si>
  <si>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</si>
  <si>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</si>
  <si>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</si>
  <si>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</si>
  <si>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</si>
  <si>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</si>
  <si>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</si>
  <si>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</si>
  <si>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</si>
  <si>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</si>
  <si>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</si>
  <si>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</si>
  <si>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</si>
  <si>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</si>
  <si>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</si>
  <si>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</si>
  <si>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</si>
  <si>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</si>
  <si>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</si>
  <si>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</si>
  <si>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</si>
  <si>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</si>
  <si>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</si>
  <si>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</si>
  <si>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</si>
  <si>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</si>
  <si>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</si>
  <si>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</si>
  <si>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</si>
  <si>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</si>
  <si>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</si>
  <si>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</si>
  <si>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</si>
  <si>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</si>
  <si>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</si>
  <si>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</si>
  <si>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</si>
  <si>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</si>
  <si>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</si>
  <si>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</si>
  <si>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</si>
  <si>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</si>
  <si>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</si>
  <si>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</si>
  <si>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</si>
  <si>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</si>
  <si>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</si>
  <si>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</si>
  <si>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</si>
  <si>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</si>
  <si>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</si>
  <si>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</si>
  <si>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</si>
  <si>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</si>
  <si>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</si>
  <si>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</si>
  <si>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</si>
  <si>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</si>
  <si>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</si>
  <si>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</si>
  <si>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</si>
  <si>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</si>
  <si>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</si>
  <si>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</si>
  <si>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</si>
  <si>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</si>
  <si>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</si>
  <si>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</si>
  <si>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</si>
  <si>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</si>
  <si>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</si>
  <si>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</si>
  <si>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</si>
  <si>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</si>
  <si>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</si>
  <si>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</si>
  <si>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</si>
  <si>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</si>
  <si>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</si>
  <si>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</si>
  <si>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</si>
  <si>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</si>
  <si>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</si>
  <si>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</si>
  <si>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</si>
  <si>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</si>
  <si>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</si>
  <si>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</si>
  <si>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</si>
  <si>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</si>
  <si>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</si>
  <si>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</si>
  <si>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</si>
  <si>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</si>
  <si>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</si>
  <si>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</si>
  <si>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</si>
  <si>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</si>
  <si>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</si>
  <si>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</si>
  <si>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</si>
  <si>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</si>
  <si>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</si>
  <si>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</si>
  <si>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</si>
  <si>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</si>
  <si>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</si>
  <si>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</si>
  <si>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</si>
  <si>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</si>
  <si>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</si>
  <si>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</si>
  <si>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</si>
  <si>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</si>
  <si>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</si>
  <si>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</si>
  <si>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</si>
  <si>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</si>
  <si>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</si>
  <si>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</si>
  <si>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</si>
  <si>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</si>
  <si>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</si>
  <si>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</si>
  <si>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</si>
  <si>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</si>
  <si>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</si>
  <si>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</si>
  <si>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</si>
  <si>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</si>
  <si>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</si>
  <si>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</si>
  <si>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</si>
  <si>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</si>
  <si>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</si>
  <si>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</si>
  <si>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</si>
  <si>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</si>
  <si>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</si>
  <si>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</si>
  <si>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</si>
  <si>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</si>
  <si>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</si>
  <si>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</si>
  <si>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</si>
  <si>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</si>
  <si>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</si>
  <si>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</si>
  <si>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</si>
  <si>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</si>
  <si>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</si>
  <si>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</si>
  <si>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</si>
  <si>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</si>
  <si>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</si>
  <si>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</si>
  <si>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</si>
  <si>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</si>
  <si>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</si>
  <si>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</si>
  <si>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</si>
  <si>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</si>
  <si>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</si>
  <si>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</si>
  <si>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</si>
  <si>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</si>
  <si>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</si>
  <si>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</si>
  <si>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</si>
  <si>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</si>
  <si>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</si>
  <si>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</si>
  <si>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</si>
  <si>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</si>
  <si>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</si>
  <si>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</si>
  <si>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</si>
  <si>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</si>
  <si>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</si>
  <si>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</si>
  <si>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</si>
  <si>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</si>
  <si>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</si>
  <si>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</si>
  <si>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</si>
  <si>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</si>
  <si>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</si>
  <si>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</si>
  <si>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</si>
  <si>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</si>
  <si>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</si>
  <si>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</si>
  <si>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</si>
  <si>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</si>
  <si>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</si>
  <si>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</si>
  <si>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</si>
  <si>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</si>
  <si>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</si>
  <si>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</si>
  <si>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</si>
  <si>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</si>
  <si>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</si>
  <si>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</si>
  <si>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</si>
  <si>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</si>
  <si>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</si>
  <si>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</si>
  <si>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</si>
  <si>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</si>
  <si>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</si>
  <si>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</si>
  <si>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</si>
  <si>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</si>
  <si>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</si>
  <si>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</si>
  <si>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</si>
  <si>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</si>
  <si>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</si>
  <si>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</si>
  <si>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</si>
  <si>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</si>
  <si>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</si>
  <si>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</si>
  <si>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</si>
  <si>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</si>
  <si>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</si>
  <si>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</si>
  <si>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</si>
  <si>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</si>
  <si>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</si>
  <si>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</si>
  <si>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</si>
  <si>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</si>
  <si>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</si>
  <si>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</si>
  <si>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</si>
  <si>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</si>
  <si>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</si>
  <si>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</si>
  <si>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</si>
  <si>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</si>
  <si>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</si>
  <si>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</si>
  <si>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</si>
  <si>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</si>
  <si>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</si>
  <si>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</si>
  <si>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</si>
  <si>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</si>
  <si>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</si>
  <si>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</si>
  <si>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</si>
  <si>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</si>
  <si>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</si>
  <si>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</si>
  <si>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</si>
  <si>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</si>
  <si>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</si>
  <si>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</si>
  <si>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</si>
  <si>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</si>
  <si>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</si>
  <si>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</si>
  <si>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</si>
  <si>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</si>
  <si>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</si>
  <si>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</si>
  <si>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</si>
  <si>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</si>
  <si>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</si>
  <si>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</si>
  <si>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</si>
  <si>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</si>
  <si>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</si>
  <si>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</si>
  <si>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</si>
  <si>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</si>
  <si>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</si>
  <si>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</si>
  <si>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</si>
  <si>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</si>
  <si>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</si>
  <si>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</si>
  <si>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</si>
  <si>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</si>
  <si>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</si>
  <si>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</si>
  <si>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</si>
  <si>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</si>
  <si>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</si>
  <si>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</si>
  <si>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</si>
  <si>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</si>
  <si>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</si>
  <si>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</si>
  <si>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</si>
  <si>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</si>
  <si>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</si>
  <si>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</si>
  <si>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</si>
  <si>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</si>
  <si>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</si>
  <si>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</si>
  <si>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</si>
  <si>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</si>
  <si>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</si>
  <si>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</si>
  <si>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</si>
  <si>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</si>
  <si>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</si>
  <si>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</si>
  <si>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</si>
  <si>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</si>
  <si>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</si>
  <si>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</si>
  <si>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</si>
  <si>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</si>
  <si>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</si>
  <si>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</si>
  <si>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</si>
  <si>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</si>
  <si>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</si>
  <si>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</si>
  <si>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</si>
  <si>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</si>
  <si>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</si>
  <si>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</si>
  <si>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</si>
  <si>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</si>
  <si>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</si>
  <si>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</si>
  <si>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</si>
  <si>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</si>
  <si>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</si>
  <si>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</si>
  <si>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</si>
  <si>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</si>
  <si>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</si>
  <si>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</si>
  <si>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</si>
  <si>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</si>
  <si>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</si>
  <si>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</si>
  <si>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</si>
  <si>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</si>
  <si>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</si>
  <si>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</si>
  <si>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</si>
  <si>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</si>
  <si>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</si>
  <si>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</si>
  <si>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</si>
  <si>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</si>
  <si>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</si>
  <si>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</si>
  <si>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</si>
  <si>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</si>
  <si>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</si>
  <si>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</si>
  <si>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</si>
  <si>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</si>
  <si>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</si>
  <si>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</si>
  <si>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</si>
  <si>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</si>
  <si>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</si>
  <si>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</si>
  <si>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</si>
  <si>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</si>
  <si>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</si>
  <si>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</si>
  <si>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</si>
  <si>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</si>
  <si>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</si>
  <si>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</si>
  <si>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</si>
  <si>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</si>
  <si>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</si>
  <si>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</si>
  <si>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</si>
  <si>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</si>
  <si>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</si>
  <si>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</si>
  <si>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</si>
  <si>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</si>
  <si>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</si>
  <si>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</si>
  <si>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</si>
  <si>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</si>
  <si>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</si>
  <si>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</si>
  <si>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</si>
  <si>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</si>
  <si>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</si>
  <si>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</si>
  <si>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</si>
  <si>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</si>
  <si>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</si>
  <si>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</si>
  <si>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</si>
  <si>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</si>
  <si>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</si>
  <si>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</si>
  <si>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</si>
  <si>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</si>
  <si>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</si>
  <si>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</si>
  <si>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</si>
  <si>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</si>
  <si>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</si>
  <si>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</si>
  <si>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</si>
  <si>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</si>
  <si>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</si>
  <si>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</si>
  <si>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</si>
  <si>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</si>
  <si>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</si>
  <si>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</si>
  <si>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</si>
  <si>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</si>
  <si>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</si>
  <si>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</si>
  <si>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</si>
  <si>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</si>
  <si>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</si>
  <si>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</si>
  <si>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</si>
  <si>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</si>
  <si>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</si>
  <si>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</si>
  <si>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</si>
  <si>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</si>
  <si>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</si>
  <si>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</si>
  <si>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</si>
  <si>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</si>
  <si>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</si>
  <si>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</si>
  <si>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</si>
  <si>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</si>
  <si>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</si>
  <si>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</si>
  <si>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</si>
  <si>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</si>
  <si>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</si>
  <si>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</si>
  <si>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</si>
  <si>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</si>
  <si>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</si>
  <si>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</si>
  <si>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</si>
  <si>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</si>
  <si>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</si>
  <si>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</si>
  <si>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</si>
  <si>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</si>
  <si>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</si>
  <si>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</si>
  <si>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</si>
  <si>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</si>
  <si>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</si>
  <si>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</si>
  <si>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</si>
  <si>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</si>
  <si>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</si>
  <si>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</si>
  <si>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</si>
  <si>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</si>
  <si>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</si>
  <si>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</si>
  <si>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</si>
  <si>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</si>
  <si>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</si>
  <si>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</si>
  <si>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</si>
  <si>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</si>
  <si>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</si>
  <si>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</si>
  <si>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</si>
  <si>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</si>
  <si>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</si>
  <si>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</si>
  <si>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</si>
  <si>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</si>
  <si>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</si>
  <si>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</si>
  <si>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</si>
  <si>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</si>
  <si>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</si>
  <si>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</si>
  <si>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</si>
  <si>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</si>
  <si>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</si>
  <si>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</si>
  <si>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</si>
  <si>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</si>
  <si>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</si>
  <si>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</si>
  <si>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</si>
  <si>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</si>
  <si>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</si>
  <si>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</si>
  <si>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</si>
  <si>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</si>
  <si>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</si>
  <si>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</si>
  <si>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</si>
  <si>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</si>
  <si>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</si>
  <si>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</si>
  <si>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</si>
  <si>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</si>
  <si>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</si>
  <si>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</si>
  <si>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</si>
  <si>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</si>
  <si>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</si>
  <si>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</si>
  <si>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</si>
  <si>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</si>
  <si>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</si>
  <si>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</si>
  <si>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</si>
  <si>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</si>
  <si>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</si>
  <si>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</si>
  <si>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</si>
  <si>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</si>
  <si>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</si>
  <si>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</si>
  <si>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</si>
  <si>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</si>
  <si>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</si>
  <si>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</si>
  <si>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</si>
  <si>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</si>
  <si>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</si>
  <si>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</si>
  <si>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</si>
  <si>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</si>
  <si>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</si>
  <si>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</si>
  <si>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</si>
  <si>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</si>
  <si>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</si>
  <si>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</si>
  <si>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</si>
  <si>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</si>
  <si>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</si>
  <si>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</si>
  <si>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</si>
  <si>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</si>
  <si>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</si>
  <si>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</si>
  <si>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</si>
  <si>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</si>
  <si>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</si>
  <si>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</si>
  <si>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</si>
  <si>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</si>
  <si>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</si>
  <si>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</si>
  <si>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</si>
  <si>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</si>
  <si>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</si>
  <si>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</si>
  <si>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</si>
  <si>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</si>
  <si>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</si>
  <si>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</si>
  <si>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</si>
  <si>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</si>
  <si>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</si>
  <si>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</si>
  <si>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</si>
  <si>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</si>
  <si>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</si>
  <si>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</si>
  <si>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</si>
  <si>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</si>
  <si>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</si>
  <si>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</si>
  <si>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</si>
  <si>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</si>
  <si>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</si>
  <si>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</si>
  <si>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</si>
  <si>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</si>
  <si>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</si>
  <si>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</si>
  <si>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</si>
  <si>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</si>
  <si>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</si>
  <si>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</si>
  <si>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</si>
  <si>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</si>
  <si>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</si>
  <si>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</si>
  <si>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</si>
  <si>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</si>
  <si>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</si>
  <si>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</si>
  <si>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</si>
  <si>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</si>
  <si>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</si>
  <si>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</si>
  <si>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</si>
  <si>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</si>
  <si>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</si>
  <si>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</si>
  <si>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</si>
  <si>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</si>
  <si>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</si>
  <si>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</si>
  <si>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</si>
  <si>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</si>
  <si>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</si>
  <si>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</si>
  <si>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</si>
  <si>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</si>
  <si>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</si>
  <si>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</si>
  <si>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</si>
  <si>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</si>
  <si>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</si>
  <si>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</si>
  <si>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</si>
  <si>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</si>
  <si>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</si>
  <si>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</si>
  <si>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</si>
  <si>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</si>
  <si>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</si>
  <si>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</si>
  <si>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</si>
  <si>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</si>
  <si>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</si>
  <si>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</si>
  <si>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</si>
  <si>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</si>
  <si>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</si>
  <si>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</si>
  <si>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</si>
  <si>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</si>
  <si>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</si>
  <si>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</si>
  <si>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</si>
  <si>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</si>
  <si>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</si>
  <si>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</si>
  <si>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</si>
  <si>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</si>
  <si>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</si>
  <si>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</si>
  <si>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</si>
  <si>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</si>
  <si>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</si>
  <si>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</si>
  <si>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</si>
  <si>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</si>
  <si>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</si>
  <si>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</si>
  <si>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</si>
  <si>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</si>
  <si>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</si>
  <si>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</si>
  <si>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</si>
  <si>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</si>
  <si>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</si>
  <si>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</si>
  <si>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</si>
  <si>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</si>
  <si>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</si>
  <si>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</si>
  <si>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</si>
  <si>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</si>
  <si>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</si>
  <si>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</si>
  <si>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</si>
  <si>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</si>
  <si>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</si>
  <si>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</si>
  <si>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</si>
  <si>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</si>
  <si>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</si>
  <si>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</si>
  <si>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</si>
  <si>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</si>
  <si>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</si>
  <si>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</si>
  <si>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</si>
  <si>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</si>
  <si>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</si>
  <si>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</si>
  <si>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</si>
  <si>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</si>
  <si>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</si>
  <si>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</si>
  <si>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</si>
  <si>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</si>
  <si>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</si>
  <si>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</si>
  <si>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</si>
  <si>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</si>
  <si>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</si>
  <si>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</si>
  <si>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</si>
  <si>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</si>
  <si>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</si>
  <si>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</si>
  <si>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</si>
  <si>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</si>
  <si>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</si>
  <si>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</si>
  <si>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</si>
  <si>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</si>
  <si>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</si>
  <si>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</si>
  <si>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</si>
  <si>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</si>
  <si>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</si>
  <si>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</si>
  <si>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</si>
  <si>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</si>
  <si>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</si>
  <si>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</si>
  <si>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</si>
  <si>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</si>
  <si>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</si>
  <si>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</si>
  <si>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</si>
  <si>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</si>
  <si>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</si>
  <si>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</si>
  <si>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</si>
  <si>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</si>
  <si>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</si>
  <si>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</si>
  <si>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</si>
  <si>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</si>
  <si>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</si>
  <si>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</si>
  <si>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</si>
  <si>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</si>
  <si>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</si>
  <si>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</si>
  <si>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45 MIN</t>
  </si>
  <si>
    <t xml:space="preserve">PCM-20251127-00000504
</t>
  </si>
  <si>
    <t xml:space="preserve">2025-11-27 08:06:19
</t>
  </si>
  <si>
    <t xml:space="preserve">Restored by PG </t>
  </si>
  <si>
    <t xml:space="preserve">PCM-20251127-00000785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</si>
  <si>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</si>
  <si>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</si>
  <si>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</si>
  <si>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</si>
  <si>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</si>
  <si>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PCM-20251127-00000625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</si>
  <si>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</si>
  <si>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</si>
  <si>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</si>
  <si>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</si>
  <si>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</si>
  <si>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</si>
  <si>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</si>
  <si>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</si>
  <si>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</si>
  <si>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PCM-20251127-00000631</t>
  </si>
  <si>
    <t>EM team on the way ETA; 30 Mins</t>
  </si>
  <si>
    <t>PCM-20251127-00000772</t>
  </si>
  <si>
    <t>PCM-20251127-00000615</t>
  </si>
  <si>
    <t>ETA 80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</si>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</sst>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8" dataDxfId="47" headerRowBorderDxfId="45" tableBorderDxfId="46" totalsRowBorderDxfId="44">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31" dataDxfId="30" headerRowBorderDxfId="28" tableBorderDxfId="29">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325.49604039351834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45988.444466319444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45988.444466319444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45988.444466319444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45988.444466319444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45988.444466319444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45988.444466319444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45988.444466319444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45988.444466319444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45988.444466319444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45988.444466319444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45988.444466319444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45988.444466319444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45988.444466319444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45988.444466319444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45988.444466319444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45988.444466319444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45988.444466319444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45988.444466319444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45988.444466319444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45988.444466319444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45988.444466319444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45988.444466319444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45988.444466319444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45988.444466319444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45988.444466319444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45988.444466319444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45988.444466319444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45988.444466319444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45988.444466319444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45988.444466319444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45988.444466319444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45988.444466319444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45988.444466319444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45988.444466319444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45988.444466319444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45988.444466319444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45988.444466319444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45988.444466319444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45988.444466319444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4BB7416C-F69E-4F50-920D-80DC9101A0B2}"/>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tabSelected="1" workbookViewId="0">
      <pane ySplit="1" topLeftCell="A2" activePane="bottomLeft" state="frozen"/>
      <selection pane="bottomLeft" activeCell="H10" sqref="H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163.44462835648301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4.057047337963013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0.25550798611220671</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9.7869097218790557E-2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22825</v>
      </c>
      <c r="E7" s="99" t="s">
        <v>39021</v>
      </c>
      <c r="F7" s="100">
        <v>45988.400567129633</v>
      </c>
      <c r="G7" s="101">
        <f ca="1">IFERROR(NOW()-F7,"-")</f>
        <v>4.389918981178198E-2</v>
      </c>
      <c r="H7" s="146" t="s">
        <v>39112</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4</v>
      </c>
      <c r="D8" s="18" t="s">
        <v>13859</v>
      </c>
      <c r="E8" s="99" t="s">
        <v>39021</v>
      </c>
      <c r="F8" s="100">
        <v>45988.441562499997</v>
      </c>
      <c r="G8" s="101">
        <f ca="1">IFERROR(NOW()-F8,"-")</f>
        <v>2.9038194479653612E-3</v>
      </c>
      <c r="H8" s="100">
        <v>45988.426469907405</v>
      </c>
      <c r="I8" s="18" t="str">
        <f>IFERROR(VLOOKUP(D8,DB!A:F,6,0),"")</f>
        <v>SCECO</v>
      </c>
      <c r="J8" s="18" t="str">
        <f>IFERROR(VLOOKUP(D8,DB!A:G,7,0),"")</f>
        <v>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45988.444466319444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45988.444466319444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45988.444466319444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45988.444466319444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45988.444466319444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45988.444466319444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45988.444466319444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45988.444466319444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45988.444466319444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45988.444466319444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45988.444466319444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45988.444466319444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45988.444466319444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45988.444466319444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45988.444466319444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45988.444466319444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45988.444466319444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45988.444466319444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45988.444466319444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45988.444466319444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45988.444466319444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45988.444466319444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45988.444466319444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45988.444466319444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45988.444466319444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45988.444466319444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45988.444466319444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45988.444466319444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45988.444466319444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45988.444466319444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45988.444466319444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45988.444466319444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45988.444466319444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45988.444466319444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45988.444466319444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45988.444466319444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45988.444466319444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45988.444466319444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45988.444466319444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45988.444466319444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45988.444466319444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45988.444466319444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45988.444466319444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45988.444466319444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45988.444466319444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45988.444466319444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45988.444466319444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45988.444466319444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45988.444466319444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45988.444466319444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45988.444466319444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45988.444466319444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45988.444466319444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45988.444466319444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45988.444466319444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45988.444466319444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45988.444466319444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45988.444466319444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45988.444466319444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45988.444466319444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45988.444466319444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45988.444466319444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45988.444466319444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45988.444466319444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45988.444466319444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45988.444466319444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45988.444466319444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45988.444466319444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45988.444466319444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45988.444466319444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45988.444466319444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45988.444466319444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45988.444466319444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45988.444466319444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45988.444466319444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45988.444466319444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45988.444466319444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45988.444466319444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45988.444466319444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45988.444466319444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45988.444466319444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45988.444466319444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45988.444466319444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45988.444466319444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45988.444466319444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45988.444466319444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45988.444466319444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45988.444466319444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45988.444466319444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45988.444466319444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45988.444466319444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45988.444466319444</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45988.444466319444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45988.444466319444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45988.444466319444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45988.444466319444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45988.444466319444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45988.444466319444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45988.444466319444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45988.444466319444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45988.444466319444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45988.444466319444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45988.444466319444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45988.444466319444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45988.444466319444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45988.444466319444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45988.444466319444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45988.444466319444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45988.444466319444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45988.444466319444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45988.444466319444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45988.444466319444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45988.444466319444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45988.444466319444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45988.444466319444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45988.444466319444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45988.444466319444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45988.444466319444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45988.444466319444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45988.444466319444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45988.444466319444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45988.444466319444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45988.444466319444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45988.444466319444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45988.444466319444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45988.444466319444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45988.444466319444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45988.444466319444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45988.444466319444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45988.444466319444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45988.444466319444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45988.444466319444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45988.444466319444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45988.444466319444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45988.444466319444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45988.444466319444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45988.444466319444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45988.444466319444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45988.444466319444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45988.444466319444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45988.444466319444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45988.444466319444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45988.444466319444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45988.444466319444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45988.444466319444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45988.444466319444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45988.444466319444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45988.444466319444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45988.444466319444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45988.444466319444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45988.444466319444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45988.444466319444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45988.444466319444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45988.444466319444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45988.444466319444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45988.444466319444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45988.444466319444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45988.444466319444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45988.444466319444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45988.444466319444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45988.444466319444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45988.444466319444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45988.444466319444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45988.444466319444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45988.444466319444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45988.444466319444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45988.444466319444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45988.444466319444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45988.444466319444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45988.444466319444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45988.444466319444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45988.444466319444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45988.444466319444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45988.444466319444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45988.444466319444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45988.444466319444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45988.444466319444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45988.444466319444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45988.444466319444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45988.444466319444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45988.444466319444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45988.444466319444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45988.444466319444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45988.444466319444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45988.444466319444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45988.444466319444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45988.444466319444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45988.444466319444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45988.444466319444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45988.444466319444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45988.444466319444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45988.444466319444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45988.444466319444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45988.444466319444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45988.444466319444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45988.444466319444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45988.444466319444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45988.444466319444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45988.444466319444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45988.444466319444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45988.444466319444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45988.444466319444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45988.444466319444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45988.444466319444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45988.444466319444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45988.444466319444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45988.444466319444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45988.444466319444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45988.444466319444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45988.444466319444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45988.444466319444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45988.444466319444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45988.444466319444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45988.444466319444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45988.444466319444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45988.444466319444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45988.444466319444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45988.444466319444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45988.444466319444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45988.444466319444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45988.444466319444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45988.444466319444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45988.444466319444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45988.444466319444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45988.444466319444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45988.444466319444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45988.444466319444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45988.444466319444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45988.444466319444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45988.444466319444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45988.444466319444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45988.444466319444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45988.444466319444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45988.444466319444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45988.444466319444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45988.444466319444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45988.444466319444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45988.444466319444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45988.444466319444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45988.444466319444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45988.444466319444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45988.444466319444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45988.444466319444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45988.444466319444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45988.444466319444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45988.444466319444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45988.444466319444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45988.444466319444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45988.444466319444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45988.444466319444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45988.444466319444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45988.444466319444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45988.444466319444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45988.444466319444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45988.444466319444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45988.444466319444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45988.444466319444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45988.444466319444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45988.444466319444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45988.444466319444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45988.444466319444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45988.444466319444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45988.444466319444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45988.444466319444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45988.444466319444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45988.444466319444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45988.444466319444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45988.444466319444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45988.444466319444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45988.444466319444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45988.444466319444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45988.444466319444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45988.444466319444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45988.444466319444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45988.444466319444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45988.444466319444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45988.444466319444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45988.444466319444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45988.444466319444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45988.444466319444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45988.444466319444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45988.444466319444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45988.444466319444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45988.444466319444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45988.444466319444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45988.444466319444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45988.444466319444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45988.444466319444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45988.444466319444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45988.444466319444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45988.444466319444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45988.444466319444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45988.444466319444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45988.444466319444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45988.444466319444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45988.444466319444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45988.444466319444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45988.444466319444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45988.444466319444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45988.444466319444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45988.444466319444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45988.444466319444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45988.444466319444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45988.444466319444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45988.444466319444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45988.444466319444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45988.444466319444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45988.444466319444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45988.444466319444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45988.444466319444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45988.444466319444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45988.444466319444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45988.444466319444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45988.444466319444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45988.444466319444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45988.444466319444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45988.444466319444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45988.444466319444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45988.444466319444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45988.444466319444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45988.444466319444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45988.444466319444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45988.444466319444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45988.444466319444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45988.444466319444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45988.444466319444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45988.444466319444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45988.444466319444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45988.444466319444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45988.444466319444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45988.444466319444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45988.444466319444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45988.444466319444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45988.444466319444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45988.444466319444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45988.444466319444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45988.444466319444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45988.444466319444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45988.444466319444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45988.444466319444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45988.444466319444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45988.444466319444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45988.444466319444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45988.444466319444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45988.444466319444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45988.444466319444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45988.444466319444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45988.444466319444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45988.444466319444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45988.444466319444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45988.444466319444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45988.444466319444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45988.444466319444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45988.444466319444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45988.444466319444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45988.444466319444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45988.444466319444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45988.444466319444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45988.444466319444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45988.444466319444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45988.444466319444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45988.444466319444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45988.444466319444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45988.444466319444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45988.444466319444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45988.444466319444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45988.444466319444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45988.444466319444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45988.444466319444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45988.444466319444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45988.444466319444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45988.444466319444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45988.444466319444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45988.444466319444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45988.444466319444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45988.444466319444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45988.444466319444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45988.444466319444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45988.444466319444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45988.444466319444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45988.444466319444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45988.444466319444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45988.444466319444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45988.444466319444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45988.444466319444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45988.444466319444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45988.444466319444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45988.444466319444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45988.444466319444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45988.444466319444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45988.444466319444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45988.444466319444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45988.444466319444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45988.444466319444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45988.444466319444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45988.444466319444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45988.444466319444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45988.444466319444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45988.444466319444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45988.444466319444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45988.444466319444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45988.444466319444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45988.444466319444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45988.444466319444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45988.444466319444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45988.444466319444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45988.444466319444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45988.444466319444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45988.444466319444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45988.444466319444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45988.444466319444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45988.444466319444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45988.444466319444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45988.444466319444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45988.444466319444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45988.444466319444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45988.444466319444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45988.444466319444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45988.444466319444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45988.444466319444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45988.444466319444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45988.444466319444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45988.444466319444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45988.444466319444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45988.444466319444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45988.444466319444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45988.444466319444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45988.444466319444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45988.444466319444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45988.444466319444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45988.444466319444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45988.444466319444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45988.444466319444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45988.444466319444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45988.444466319444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45988.444466319444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45988.444466319444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45988.444466319444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45988.444466319444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45988.444466319444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45988.444466319444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45988.444466319444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45988.444466319444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45988.444466319444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45988.444466319444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45988.444466319444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45988.444466319444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45988.444466319444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45988.444466319444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45988.444466319444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45988.444466319444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45988.444466319444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45988.444466319444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45988.444466319444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45988.444466319444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45988.444466319444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45988.444466319444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45988.444466319444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45988.444466319444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45988.444466319444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45988.444466319444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45988.444466319444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45988.444466319444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45988.444466319444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45988.444466319444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45988.444466319444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45988.444466319444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45988.444466319444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45988.444466319444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45988.444466319444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45988.444466319444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45988.444466319444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45988.444466319444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45988.444466319444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45988.444466319444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45988.444466319444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45988.444466319444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45988.444466319444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45988.444466319444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45988.444466319444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45988.444466319444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45988.444466319444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45988.444466319444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45988.444466319444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45988.444466319444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45988.444466319444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45988.444466319444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45988.444466319444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45988.444466319444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45988.444466319444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45988.444466319444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45988.444466319444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45988.444466319444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45988.444466319444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45988.444466319444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45988.444466319444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45988.444466319444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45988.444466319444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45988.444466319444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45988.444466319444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45988.444466319444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45988.444466319444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45988.444466319444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45988.444466319444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45988.444466319444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45988.444466319444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45988.444466319444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45988.444466319444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45988.444466319444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45988.444466319444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45988.444466319444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45988.444466319444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45988.444466319444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45988.444466319444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45988.444466319444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45988.444466319444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45988.444466319444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45988.444466319444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45988.444466319444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45988.444466319444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45988.444466319444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45988.444466319444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45988.444466319444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45988.444466319444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45988.444466319444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45988.444466319444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45988.444466319444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45988.444466319444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45988.444466319444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45988.444466319444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45988.444466319444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45988.444466319444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45988.444466319444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45988.444466319444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45988.444466319444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45988.444466319444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45988.444466319444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45988.444466319444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45988.444466319444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45988.444466319444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45988.444466319444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45988.444466319444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45988.444466319444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45988.444466319444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45988.444466319444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45988.444466319444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45988.444466319444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45988.444466319444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45988.444466319444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45988.444466319444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45988.444466319444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45988.444466319444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45988.444466319444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45988.444466319444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45988.444466319444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45988.444466319444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45988.444466319444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45988.444466319444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45988.444466319444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45988.444466319444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45988.444466319444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45988.444466319444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45988.444466319444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45988.444466319444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45988.444466319444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45988.444466319444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45988.444466319444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45988.444466319444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45988.444466319444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45988.444466319444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45988.444466319444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45988.444466319444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45988.444466319444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45988.444466319444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45988.444466319444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45988.444466319444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45988.444466319444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45988.444466319444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45988.444466319444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45988.444466319444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45988.444466319444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45988.444466319444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45988.444466319444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45988.444466319444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45988.444466319444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45988.444466319444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45988.444466319444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45988.444466319444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45988.444466319444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45988.444466319444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45988.444466319444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45988.444466319444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45988.444466319444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45988.444466319444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45988.444466319444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45988.444466319444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45988.444466319444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45988.444466319444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45988.444466319444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45988.444466319444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45988.444466319444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45988.444466319444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45988.444466319444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45988.444466319444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45988.444466319444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45988.444466319444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45988.444466319444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45988.444466319444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45988.444466319444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45988.444466319444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45988.444466319444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45988.444466319444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45988.444466319444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45988.444466319444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45988.444466319444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45988.444466319444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45988.444466319444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45988.444466319444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45988.444466319444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45988.444466319444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45988.444466319444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45988.444466319444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45988.444466319444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45988.444466319444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45988.444466319444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45988.444466319444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45988.444466319444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45988.444466319444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45988.444466319444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45988.444466319444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45988.444466319444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45988.444466319444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45988.444466319444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45988.444466319444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45988.444466319444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45988.444466319444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45988.444466319444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45988.444466319444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45988.444466319444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45988.444466319444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45988.444466319444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45988.444466319444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45988.444466319444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45988.444466319444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45988.444466319444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45988.444466319444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45988.444466319444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45988.444466319444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45988.444466319444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45988.444466319444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45988.444466319444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45988.444466319444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45988.444466319444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45988.444466319444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45988.444466319444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45988.444466319444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45988.444466319444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45988.444466319444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45988.444466319444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45988.444466319444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45988.444466319444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45988.444466319444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45988.444466319444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45988.444466319444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45988.444466319444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45988.444466319444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45988.444466319444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45988.444466319444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45988.444466319444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45988.444466319444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45988.444466319444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45988.444466319444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45988.444466319444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45988.444466319444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45988.444466319444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45988.444466319444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45988.444466319444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45988.444466319444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45988.444466319444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45988.444466319444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45988.444466319444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45988.444466319444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45988.444466319444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45988.444466319444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45988.444466319444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45988.444466319444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45988.444466319444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45988.444466319444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45988.444466319444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45988.444466319444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45988.444466319444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45988.444466319444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45988.444466319444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45988.444466319444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45988.444466319444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45988.444466319444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45988.444466319444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45988.444466319444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45988.444466319444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45988.444466319444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45988.444466319444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45988.444466319444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45988.444466319444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45988.444466319444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45988.444466319444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45988.444466319444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45988.444466319444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45988.444466319444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45988.444466319444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45988.444466319444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45988.444466319444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45988.444466319444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45988.444466319444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45988.444466319444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45988.444466319444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45988.444466319444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45988.444466319444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45988.444466319444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45988.444466319444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45988.444466319444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45988.444466319444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45988.444466319444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45988.444466319444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45988.444466319444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45988.444466319444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45988.444466319444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45988.444466319444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45988.444466319444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45988.444466319444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45988.444466319444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45988.444466319444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45988.444466319444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45988.444466319444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45988.444466319444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45988.444466319444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45988.444466319444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45988.444466319444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45988.444466319444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45988.444466319444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45988.444466319444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45988.444466319444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45988.444466319444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45988.444466319444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45988.444466319444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45988.444466319444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45988.444466319444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45988.444466319444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45988.444466319444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45988.444466319444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45988.444466319444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45988.444466319444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45988.444466319444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45988.444466319444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45988.444466319444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45988.444466319444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45988.444466319444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45988.444466319444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45988.444466319444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45988.444466319444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45988.444466319444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45988.444466319444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45988.444466319444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45988.444466319444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45988.444466319444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45988.444466319444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45988.444466319444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45988.444466319444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45988.444466319444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45988.444466319444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45988.444466319444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45988.444466319444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45988.444466319444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45988.444466319444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45988.444466319444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45988.444466319444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45988.444466319444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45988.444466319444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45988.444466319444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45988.444466319444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45988.444466319444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45988.444466319444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45988.444466319444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45988.444466319444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45988.444466319444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45988.444466319444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45988.444466319444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45988.444466319444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45988.444466319444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45988.444466319444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45988.444466319444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45988.444466319444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45988.444466319444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45988.444466319444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45988.444466319444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45988.444466319444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45988.444466319444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45988.444466319444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45988.444466319444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45988.444466319444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45988.444466319444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45988.444466319444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45988.444466319444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45988.444466319444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45988.444466319444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45988.444466319444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45988.444466319444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45988.444466319444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45988.444466319444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45988.444466319444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45988.444466319444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45988.444466319444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45988.444466319444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45988.444466319444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45988.444466319444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45988.444466319444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45988.444466319444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45988.444466319444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45988.444466319444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45988.444466319444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45988.444466319444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45988.444466319444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45988.444466319444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45988.444466319444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45988.444466319444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45988.444466319444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45988.444466319444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45988.444466319444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45988.444466319444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45988.444466319444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45988.444466319444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45988.444466319444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45988.444466319444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45988.444466319444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45988.444466319444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45988.444466319444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45988.444466319444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45988.444466319444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45988.444466319444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45988.444466319444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45988.444466319444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45988.444466319444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45988.444466319444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45988.444466319444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45988.444466319444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45988.444466319444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45988.444466319444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45988.444466319444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45988.444466319444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45988.444466319444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45988.444466319444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45988.444466319444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45988.444466319444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45988.444466319444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45988.444466319444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45988.444466319444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45988.444466319444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45988.444466319444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45988.444466319444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45988.444466319444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45988.444466319444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45988.444466319444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45988.444466319444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45988.444466319444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45988.444466319444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45988.444466319444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45988.444466319444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45988.444466319444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45988.444466319444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45988.444466319444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45988.444466319444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45988.444466319444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45988.444466319444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45988.444466319444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45988.444466319444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45988.444466319444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45988.444466319444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45988.444466319444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45988.444466319444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45988.444466319444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45988.444466319444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45988.444466319444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45988.444466319444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45988.444466319444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45988.444466319444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45988.444466319444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45988.444466319444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45988.444466319444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45988.444466319444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45988.444466319444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45988.444466319444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45988.444466319444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45988.444466319444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45988.444466319444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45988.444466319444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45988.444466319444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45988.444466319444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45988.444466319444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45988.444466319444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45988.444466319444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45988.444466319444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45988.444466319444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45988.444466319444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45988.444466319444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45988.444466319444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45988.444466319444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45988.444466319444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45988.444466319444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45988.444466319444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45988.444466319444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45988.444466319444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45988.444466319444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45988.444466319444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45988.444466319444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45988.444466319444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45988.444466319444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45988.444466319444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45988.444466319444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45988.444466319444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45988.444466319444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45988.444466319444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45988.444466319444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45988.444466319444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45988.444466319444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45988.444466319444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45988.444466319444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45988.444466319444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45988.444466319444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45988.444466319444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45988.444466319444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45988.444466319444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45988.444466319444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45988.444466319444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45988.444466319444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45988.444466319444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45988.444466319444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45988.444466319444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45988.444466319444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45988.444466319444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45988.444466319444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45988.444466319444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45988.444466319444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45988.444466319444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45988.444466319444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45988.444466319444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45988.444466319444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45988.444466319444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45988.444466319444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45988.444466319444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45988.444466319444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45988.444466319444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45988.444466319444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45988.444466319444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45988.444466319444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45988.444466319444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45988.444466319444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45988.444466319444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45988.444466319444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45988.444466319444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45988.444466319444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45988.444466319444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45988.444466319444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45988.444466319444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45988.444466319444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45988.444466319444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45988.444466319444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45988.444466319444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45988.444466319444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45988.444466319444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45988.444466319444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45988.444466319444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45988.444466319444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45988.444466319444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45988.444466319444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45988.444466319444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45988.444466319444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45988.444466319444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45988.444466319444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45988.444466319444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45988.444466319444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45988.444466319444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45988.444466319444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45988.444466319444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45988.444466319444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45988.444466319444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45988.444466319444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45988.444466319444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45988.444466319444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45988.444466319444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45988.444466319444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45988.444466319444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45988.444466319444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45988.444466319444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45988.444466319444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45988.444466319444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45988.444466319444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45988.444466319444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45988.444466319444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45988.444466319444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45988.444466319444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45988.444466319444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45988.444466319444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45988.444466319444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45988.444466319444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45988.444466319444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45988.444466319444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45988.444466319444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45988.444466319444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45988.444466319444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45988.444466319444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45988.444466319444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45988.444466319444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45988.444466319444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45988.444466319444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45988.444466319444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45988.444466319444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45988.444466319444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45988.444466319444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45988.444466319444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45988.444466319444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45988.444466319444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45988.444466319444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45988.444466319444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45988.444466319444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45988.444466319444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45988.444466319444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45988.444466319444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45988.444466319444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45988.444466319444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45988.444466319444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45988.444466319444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45988.444466319444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45988.444466319444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45988.444466319444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45988.444466319444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45988.444466319444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45988.444466319444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45988.444466319444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45988.444466319444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45988.444466319444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45988.444466319444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45988.444466319444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45988.444466319444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45988.444466319444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284.96374872684828</v>
      </c>
      <c r="H2" s="92">
        <v>45703.474768518521</v>
      </c>
      <c r="I2" s="92" t="str">
        <f>IFERROR(VLOOKUP(D2,DB!A:F,6,0),"")</f>
        <v>SCECO</v>
      </c>
      <c r="J2" s="92" t="str">
        <f>IFERROR(VLOOKUP(D2,DB!A:G,7,0),"")</f>
        <v>Dead</v>
      </c>
      <c r="K2" s="94" t="s">
        <v>39116</v>
      </c>
      <c r="L2" s="88" t="str">
        <f>IFERROR(VLOOKUP(D2,DB!A:I,9,0),"")</f>
        <v>Latis</v>
      </c>
    </row>
    <row r="3" spans="1:16" ht="15" customHeight="1">
      <c r="A3" s="110" t="s">
        <v>39117</v>
      </c>
      <c r="B3" s="110" t="str">
        <f>IFERROR(VLOOKUP(D3,DB!A:K,11,0),"")</f>
        <v>R4</v>
      </c>
      <c r="C3" s="90">
        <v>1</v>
      </c>
      <c r="D3" s="88" t="s">
        <v>37030</v>
      </c>
      <c r="E3" s="91" t="s">
        <v>39021</v>
      </c>
      <c r="F3" s="92">
        <v>45988.369444444441</v>
      </c>
      <c r="G3" s="93">
        <f t="shared" ref="G3:G25" ca="1" si="0">IFERROR(NOW()-F3,"")</f>
        <v>7.5021875003585592E-2</v>
      </c>
      <c r="H3" s="92">
        <v>45988.351921296293</v>
      </c>
      <c r="I3" s="92" t="str">
        <f>IFERROR(VLOOKUP(D3,DB!A:F,6,0),"")</f>
        <v>SCECO</v>
      </c>
      <c r="J3" s="92" t="str">
        <f>IFERROR(VLOOKUP(D3,DB!A:G,7,0),"")</f>
        <v>Dead</v>
      </c>
      <c r="K3" s="94" t="s">
        <v>39118</v>
      </c>
      <c r="L3" s="88" t="str">
        <f>IFERROR(VLOOKUP(D3,DB!A:I,9,0),"")</f>
        <v>Latis</v>
      </c>
    </row>
    <row r="4" spans="1:16" ht="15" customHeight="1">
      <c r="A4" s="110" t="s">
        <v>39119</v>
      </c>
      <c r="B4" s="110" t="str">
        <f>IFERROR(VLOOKUP(D4,DB!A:K,11,0),"")</f>
        <v>R4</v>
      </c>
      <c r="C4" s="90">
        <v>1</v>
      </c>
      <c r="D4" s="88" t="s">
        <v>36935</v>
      </c>
      <c r="E4" s="91" t="s">
        <v>39021</v>
      </c>
      <c r="F4" s="92"/>
      <c r="G4" s="93">
        <f t="shared" ca="1" si="0"/>
        <v>45988.444466319444</v>
      </c>
      <c r="H4" s="92">
        <v>45988.351921296293</v>
      </c>
      <c r="I4" s="92" t="str">
        <f>IFERROR(VLOOKUP(D4,DB!A:F,6,0),"")</f>
        <v>SCECO</v>
      </c>
      <c r="J4" s="92" t="str">
        <f>IFERROR(VLOOKUP(D4,DB!A:G,7,0),"")</f>
        <v>Dead</v>
      </c>
      <c r="K4" s="94" t="s">
        <v>39118</v>
      </c>
      <c r="L4" s="88" t="str">
        <f>IFERROR(VLOOKUP(D4,DB!A:I,9,0),"")</f>
        <v>Latis</v>
      </c>
    </row>
    <row r="5" spans="1:16" ht="15" customHeight="1">
      <c r="A5" s="110" t="s">
        <v>39120</v>
      </c>
      <c r="B5" s="110" t="str">
        <f>IFERROR(VLOOKUP(D5,DB!A:K,11,0),"")</f>
        <v>R4</v>
      </c>
      <c r="C5" s="90">
        <v>2</v>
      </c>
      <c r="D5" s="88" t="s">
        <v>28981</v>
      </c>
      <c r="E5" s="91" t="s">
        <v>39021</v>
      </c>
      <c r="F5" s="92">
        <v>45988.388067129628</v>
      </c>
      <c r="G5" s="93">
        <f t="shared" ca="1" si="0"/>
        <v>5.6399189816147555E-2</v>
      </c>
      <c r="H5" s="92">
        <v>45988.380833333336</v>
      </c>
      <c r="I5" s="92" t="str">
        <f>IFERROR(VLOOKUP(D5,DB!A:F,6,0),"")</f>
        <v>SCECO</v>
      </c>
      <c r="J5" s="92" t="str">
        <f>IFERROR(VLOOKUP(D5,DB!A:G,7,0),"")</f>
        <v>Vandalized</v>
      </c>
      <c r="K5" s="94" t="s">
        <v>39121</v>
      </c>
      <c r="L5" s="88" t="str">
        <f>IFERROR(VLOOKUP(D5,DB!A:I,9,0),"")</f>
        <v>Latis</v>
      </c>
    </row>
    <row r="6" spans="1:16" ht="15" customHeight="1">
      <c r="A6" s="110"/>
      <c r="B6" s="110" t="str">
        <f>IFERROR(VLOOKUP(D6,DB!A:K,11,0),"")</f>
        <v/>
      </c>
      <c r="C6" s="90"/>
      <c r="D6" s="88"/>
      <c r="E6" s="91"/>
      <c r="F6" s="92"/>
      <c r="G6" s="93">
        <f t="shared" ca="1" si="0"/>
        <v>45988.444466319444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45988.444466319444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45988.444466319444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45988.444466319444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45988.444466319444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45988.444466319444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45988.444466319444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45988.444466319444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45988.444466319444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45988.444466319444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45988.444466319444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45988.444466319444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45988.444466319444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45988.444466319444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45988.444466319444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45988.444466319444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45988.444466319444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45988.444466319444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45988.444466319444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45988.444466319444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45988.444466319444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45988.444466319444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45988.444466319444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45988.444466319444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45988.444466319444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45988.444466319444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45988.444466319444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45988.444466319444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45988.444466319444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45988.444466319444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45988.444466319444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45988.444466319444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45988.444466319444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45988.444466319444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45988.444466319444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45988.444466319444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45988.444466319444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45988.444466319444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45988.444466319444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45988.444466319444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45988.444466319444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45988.444466319444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45988.444466319444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45988.444466319444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45988.444466319444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45988.444466319444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45988.444466319444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45988.444466319444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45988.444466319444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45988.444466319444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45988.444466319444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45988.444466319444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45988.444466319444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45988.444466319444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45988.444466319444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45988.444466319444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45988.444466319444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45988.444466319444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45988.444466319444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45988.444466319444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45988.444466319444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45988.444466319444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45988.444466319444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45988.444466319444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45988.444466319444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45988.444466319444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45988.444466319444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45988.444466319444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45988.444466319444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45988.444466319444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45988.444466319444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45988.444466319444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45988.444466319444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45988.444466319444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45988.444466319444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45988.444466319444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45988.444466319444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45988.444466319444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45988.444466319444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45988.444466319444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45988.444466319444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45988.444466319444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45988.444466319444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45988.444466319444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45988.444466319444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45988.444466319444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45988.444466319444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45988.444466319444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45988.444466319444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45988.444466319444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45988.444466319444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45988.444466319444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45988.444466319444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45988.444466319444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45988.444466319444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45988.444466319444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45988.444466319444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45988.444466319444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45988.444466319444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45988.444466319444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45988.444466319444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45988.444466319444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45988.444466319444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45988.444466319444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45988.444466319444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45988.444466319444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45988.444466319444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45988.444466319444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45988.444466319444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45988.444466319444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45988.444466319444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45988.444466319444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45988.444466319444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45988.444466319444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45988.444466319444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45988.444466319444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45988.444466319444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45988.444466319444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45988.444466319444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45988.444466319444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45988.444466319444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45988.444466319444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45988.444466319444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45988.444466319444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45988.444466319444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45988.444466319444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45988.444466319444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45988.444466319444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45988.444466319444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45988.444466319444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45988.444466319444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45988.444466319444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45988.444466319444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45988.444466319444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45988.444466319444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45988.444466319444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45988.444466319444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45988.444466319444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45988.444466319444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45988.444466319444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45988.444466319444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45988.444466319444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45988.444466319444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45988.444466319444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45988.444466319444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45988.444466319444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45988.444466319444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45988.444466319444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45988.444466319444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45988.444466319444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45988.444466319444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45988.444466319444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45988.444466319444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45988.444466319444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45988.444466319444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45988.444466319444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45988.444466319444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45988.444466319444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45988.444466319444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45988.444466319444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45988.444466319444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45988.444466319444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45988.444466319444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45988.444466319444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45988.444466319444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45988.444466319444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45988.444466319444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45988.444466319444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45988.444466319444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45988.444466319444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45988.444466319444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45988.444466319444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45988.444466319444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45988.444466319444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45988.444466319444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45988.444466319444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45988.444466319444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45988.444466319444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45988.444466319444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45988.444466319444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45988.444466319444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45988.444466319444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45988.444466319444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45988.444466319444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45988.444466319444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45988.444466319444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45988.444466319444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45988.444466319444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45988.444466319444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45988.444466319444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45988.444466319444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45988.444466319444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45988.444466319444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45988.444466319444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45988.444466319444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45988.444466319444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45988.444466319444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45988.444466319444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45988.444466319444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45988.444466319444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45988.444466319444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45988.444466319444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45988.444466319444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45988.444466319444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45988.444466319444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45988.444466319444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45988.444466319444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45988.444466319444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45988.444466319444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45988.444466319444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45988.444466319444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45988.444466319444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45988.444466319444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45988.444466319444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45988.444466319444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45988.444466319444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45988.444466319444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45988.444466319444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45988.444466319444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45988.444466319444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45988.444466319444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45988.444466319444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45988.444466319444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45988.444466319444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45988.444466319444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45988.444466319444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45988.444466319444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45988.444466319444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45988.444466319444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45988.444466319444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45988.444466319444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45988.444466319444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45988.444466319444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45988.444466319444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45988.444466319444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45988.444466319444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45988.444466319444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45988.444466319444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45988.444466319444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45988.444466319444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45988.444466319444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45988.444466319444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45988.444466319444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45988.444466319444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45988.444466319444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45988.444466319444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45988.444466319444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45988.444466319444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45988.444466319444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45988.444466319444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45988.444466319444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45988.444466319444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45988.444466319444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45988.444466319444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45988.444466319444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45988.444466319444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45988.444466319444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45988.444466319444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45988.444466319444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45988.444466319444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45988.444466319444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45988.444466319444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45988.444466319444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45988.444466319444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45988.444466319444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45988.444466319444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45988.444466319444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45988.444466319444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45988.444466319444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45988.444466319444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45988.444466319444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45988.444466319444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45988.444466319444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45988.444466319444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45988.444466319444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45988.444466319444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45988.444466319444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45988.444466319444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45988.444466319444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45988.444466319444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45988.444466319444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45988.444466319444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45988.444466319444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45988.444466319444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45988.444466319444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45988.444466319444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45988.444466319444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45988.444466319444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45988.444466319444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45988.444466319444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45988.444466319444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45988.444466319444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45988.444466319444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45988.444466319444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45988.444466319444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45988.444466319444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45988.444466319444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45988.444466319444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45988.444466319444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45988.444466319444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45988.444466319444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45988.444466319444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45988.444466319444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45988.444466319444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45988.444466319444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45988.444466319444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45988.444466319444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45988.444466319444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45988.444466319444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45988.444466319444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45988.444466319444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45988.444466319444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45988.444466319444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45988.444466319444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45988.444466319444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45988.444466319444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45988.444466319444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45988.444466319444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45988.444466319444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45988.444466319444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45988.444466319444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45988.444466319444</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96.612406134256162</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62.255589004627836</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39.783355208332068</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7.0711677083309041</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1</v>
      </c>
      <c r="D6" s="103" t="s">
        <v>38366</v>
      </c>
      <c r="E6" s="37" t="s">
        <v>39021</v>
      </c>
      <c r="F6" s="38">
        <v>45988.389976851853</v>
      </c>
      <c r="G6" s="144">
        <f t="shared" ref="G6:G30" ca="1" si="2">IFERROR(NOW()-F6,"")</f>
        <v>5.4489467591338325E-2</v>
      </c>
      <c r="H6" s="38">
        <v>45988.373310185183</v>
      </c>
      <c r="I6" s="37" t="str">
        <f>IFERROR(VLOOKUP(D6,DB!A:F,6,0),"")</f>
        <v>SCECO</v>
      </c>
      <c r="J6" s="37" t="str">
        <f>IFERROR(VLOOKUP(D6,DB!A:G,7,0),"")</f>
        <v>Haj Removal</v>
      </c>
      <c r="K6" s="37" t="s">
        <v>39131</v>
      </c>
      <c r="L6" s="37" t="str">
        <f>IFERROR(VLOOKUP(D6,DB!A:I,9,0),"")</f>
        <v>Latis</v>
      </c>
    </row>
    <row r="7" spans="1:13" s="39" customFormat="1">
      <c r="A7" s="37" t="s">
        <v>39130</v>
      </c>
      <c r="B7" s="37" t="str">
        <f>IFERROR(VLOOKUP(D7,DB!A:K,11,0),"")</f>
        <v>R5</v>
      </c>
      <c r="C7" s="37">
        <v>1</v>
      </c>
      <c r="D7" s="103" t="s">
        <v>38242</v>
      </c>
      <c r="E7" s="37" t="s">
        <v>39021</v>
      </c>
      <c r="F7" s="38">
        <v>45988.389976851853</v>
      </c>
      <c r="G7" s="144">
        <f ca="1">IFERROR(NOW()-F7,"")</f>
        <v>5.4489467591338325E-2</v>
      </c>
      <c r="H7" s="38">
        <v>45988.373310185183</v>
      </c>
      <c r="I7" s="37" t="str">
        <f>IFERROR(VLOOKUP(D7,DB!A:F,6,0),"")</f>
        <v>SCECO</v>
      </c>
      <c r="J7" s="37" t="str">
        <f>IFERROR(VLOOKUP(D7,DB!A:G,7,0),"")</f>
        <v>Haj Removal</v>
      </c>
      <c r="K7" s="37" t="s">
        <v>39131</v>
      </c>
      <c r="L7" s="37" t="str">
        <f>IFERROR(VLOOKUP(D7,DB!A:I,9,0),"")</f>
        <v>Latis</v>
      </c>
    </row>
    <row r="8" spans="1:13" s="39" customFormat="1">
      <c r="A8" s="37" t="s">
        <v>39132</v>
      </c>
      <c r="B8" s="37" t="str">
        <f>IFERROR(VLOOKUP(D8,DB!A:K,11,0),"")</f>
        <v>R5</v>
      </c>
      <c r="C8" s="37">
        <v>1</v>
      </c>
      <c r="D8" s="37" t="s">
        <v>37772</v>
      </c>
      <c r="E8" s="37" t="s">
        <v>39100</v>
      </c>
      <c r="F8" s="38">
        <v>45988.435868055552</v>
      </c>
      <c r="G8" s="144">
        <f t="shared" ca="1" si="2"/>
        <v>8.5982638920540921E-3</v>
      </c>
      <c r="H8" s="38">
        <v>45988.408090277779</v>
      </c>
      <c r="I8" s="37" t="str">
        <f>IFERROR(VLOOKUP(D8,DB!A:F,6,0),"")</f>
        <v>SCECO</v>
      </c>
      <c r="J8" s="37" t="str">
        <f>IFERROR(VLOOKUP(D8,DB!A:G,7,0),"")</f>
        <v>Dead</v>
      </c>
      <c r="K8" s="37" t="s">
        <v>39131</v>
      </c>
      <c r="L8" s="37" t="str">
        <f>IFERROR(VLOOKUP(D8,DB!A:I,9,0),"")</f>
        <v>Latis</v>
      </c>
    </row>
    <row r="9" spans="1:13" s="39" customFormat="1">
      <c r="A9" s="37"/>
      <c r="B9" s="37" t="str">
        <f>IFERROR(VLOOKUP(D9,DB!A:K,11,0),"")</f>
        <v/>
      </c>
      <c r="C9" s="37"/>
      <c r="D9" s="37"/>
      <c r="E9" s="37"/>
      <c r="F9" s="38"/>
      <c r="G9" s="144">
        <f t="shared" ca="1" si="2"/>
        <v>45988.444466319444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44">
        <f t="shared" ca="1" si="2"/>
        <v>45988.444466319444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44">
        <f t="shared" ca="1" si="2"/>
        <v>45988.444466319444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45988.444466319444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45988.444466319444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45988.444466319444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45988.444466319444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45988.444466319444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45988.444466319444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45988.444466319444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45988.444466319444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45988.444466319444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45988.444466319444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45988.444466319444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45988.444466319444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45988.444466319444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45988.444466319444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45988.444466319444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45988.444466319444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45988.444466319444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45988.444466319444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45988.444466319444</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K6" sqref="K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8" customFormat="1" ht="31.5" customHeight="1">
      <c r="A2" s="37" t="s">
        <v>39133</v>
      </c>
      <c r="B2" s="124" t="s">
        <v>5398</v>
      </c>
      <c r="C2" s="37">
        <v>2</v>
      </c>
      <c r="D2" s="124" t="s">
        <v>36191</v>
      </c>
      <c r="E2" s="37" t="s">
        <v>39021</v>
      </c>
      <c r="F2" s="38">
        <v>45988.383148148147</v>
      </c>
      <c r="G2" s="72">
        <f t="shared" ref="G2" ca="1" si="0">IFERROR(NOW()-F2,"-")</f>
        <v>6.1318171297898516E-2</v>
      </c>
      <c r="H2" s="38">
        <v>45988.370925925927</v>
      </c>
      <c r="I2" s="124" t="str">
        <f>IFERROR(VLOOKUP(D2,DB!A:F,6,0),"")</f>
        <v>SCECO</v>
      </c>
      <c r="J2" s="124" t="str">
        <f>IFERROR(VLOOKUP(D2,DB!A:G,7,0),"")</f>
        <v>Dead</v>
      </c>
      <c r="K2" s="37" t="s">
        <v>39134</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c r="B3" s="124" t="str">
        <f>IFERROR(VLOOKUP(D3,DB!A:K,11,0),"")</f>
        <v/>
      </c>
      <c r="C3" s="37" t="s">
        <v>39135</v>
      </c>
      <c r="D3" s="124"/>
      <c r="E3" s="37"/>
      <c r="F3" s="38"/>
      <c r="G3" s="72">
        <f ca="1">IFERROR(NOW()-F3,"-")</f>
        <v>45988.444466319444</v>
      </c>
      <c r="H3" s="38"/>
      <c r="I3" s="124" t="str">
        <f>IFERROR(VLOOKUP(D3,DB!A:F,6,0),"")</f>
        <v/>
      </c>
      <c r="J3" s="124" t="str">
        <f>IFERROR(VLOOKUP(D3,DB!A:G,7,0),"")</f>
        <v/>
      </c>
      <c r="K3" s="37"/>
      <c r="L3" s="128" t="str">
        <f>IFERROR(VLOOKUP(D3,DB!A:I,9,0),"")</f>
        <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23"/>
      <c r="B4" s="124" t="str">
        <f>IFERROR(VLOOKUP(D4,DB!A:K,11,0),"")</f>
        <v/>
      </c>
      <c r="C4" s="125"/>
      <c r="D4" s="124"/>
      <c r="E4" s="106"/>
      <c r="F4" s="126"/>
      <c r="G4" s="72">
        <f ca="1">IFERROR(NOW()-F4,"-")</f>
        <v>45988.444466319444</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45988.444466319444</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45988.444466319444</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45988.444466319444</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45988.444466319444</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45988.444466319444</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45988.444466319444</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45988.444466319444</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45988.444466319444</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45988.444466319444</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45988.444466319444</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45988.444466319444</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45988.444466319444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45988.444466319444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45988.444466319444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45988.444466319444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45988.444466319444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45988.444466319444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45988.444466319444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45988.444466319444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45988.444466319444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45988.444466319444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45988.444466319444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45988.444466319444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45988.444466319444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45988.444466319444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45988.444466319444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45988.444466319444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45988.444466319444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45988.444466319444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45988.444466319444</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