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731" documentId="13_ncr:1_{F6CB121F-512D-4AA6-A0C1-0FB36C537598}" xr6:coauthVersionLast="47" xr6:coauthVersionMax="47" xr10:uidLastSave="{958C397D-7E8F-40AA-9A18-4C894A922331}"/>
  <bookViews>
    <workbookView xWindow="-109" yWindow="-109" windowWidth="26301" windowHeight="14169" firstSheet="3"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2" l="1"/>
  <c r="G5" i="2"/>
  <c r="I5" i="2"/>
  <c r="J5" i="2"/>
  <c r="L5" i="2"/>
  <c r="B4" i="4"/>
  <c r="B5" i="4"/>
  <c r="B6" i="4"/>
  <c r="B7" i="4"/>
  <c r="B8" i="4"/>
  <c r="B9" i="4"/>
  <c r="B10" i="4"/>
  <c r="B11" i="4"/>
  <c r="B12" i="4"/>
  <c r="B13" i="4"/>
  <c r="B14" i="4"/>
  <c r="G2" i="6"/>
  <c r="G3" i="6"/>
  <c r="G4" i="6"/>
  <c r="G5" i="6"/>
  <c r="G6" i="6"/>
  <c r="G7" i="6"/>
  <c r="G8" i="6"/>
  <c r="G9" i="6"/>
  <c r="G10" i="6"/>
  <c r="G11" i="6"/>
  <c r="G12" i="6"/>
  <c r="G13" i="6"/>
  <c r="G14" i="6"/>
  <c r="G15" i="6"/>
  <c r="G16" i="6"/>
  <c r="G17" i="6"/>
  <c r="G18" i="6"/>
  <c r="G19" i="6"/>
  <c r="G20" i="6"/>
  <c r="G21" i="6"/>
  <c r="G22" i="6"/>
  <c r="G23" i="6"/>
  <c r="G24" i="6"/>
  <c r="G25" i="6"/>
  <c r="G26" i="6"/>
  <c r="G27" i="6"/>
  <c r="G2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5" i="5"/>
  <c r="B6" i="5"/>
  <c r="B7" i="5"/>
  <c r="B8" i="5"/>
  <c r="B9" i="5"/>
  <c r="B10" i="5"/>
  <c r="B11" i="5"/>
  <c r="B12" i="5"/>
  <c r="B13" i="5"/>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B3"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<sst xmlns="http://schemas.openxmlformats.org/spreadsheetml/2006/main" count="180305" uniqueCount="39136">
  <si>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</si>
  <si>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</si>
  <si>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</si>
  <si>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</si>
  <si>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</si>
  <si>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</si>
  <si>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</si>
  <si>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</si>
  <si>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</si>
  <si>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</si>
  <si>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</si>
  <si>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</si>
  <si>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</si>
  <si>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</si>
  <si>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</si>
  <si>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</si>
  <si>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</si>
  <si>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</si>
  <si>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</si>
  <si>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</si>
  <si>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</si>
  <si>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</si>
  <si>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</si>
  <si>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</si>
  <si>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</si>
  <si>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</si>
  <si>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</si>
  <si>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</si>
  <si>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</si>
  <si>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</si>
  <si>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</si>
  <si>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</si>
  <si>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</si>
  <si>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</si>
  <si>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</si>
  <si>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</si>
  <si>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</si>
  <si>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</si>
  <si>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</si>
  <si>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</si>
  <si>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</si>
  <si>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</si>
  <si>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</si>
  <si>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</si>
  <si>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</si>
  <si>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</si>
  <si>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</si>
  <si>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</si>
  <si>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</si>
  <si>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</si>
  <si>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</si>
  <si>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</si>
  <si>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</si>
  <si>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</si>
  <si>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</si>
  <si>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</si>
  <si>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</si>
  <si>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</si>
  <si>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</si>
  <si>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</si>
  <si>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</si>
  <si>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</si>
  <si>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</si>
  <si>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</si>
  <si>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</si>
  <si>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</si>
  <si>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</si>
  <si>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</si>
  <si>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</si>
  <si>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</si>
  <si>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</si>
  <si>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</si>
  <si>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</si>
  <si>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</si>
  <si>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</si>
  <si>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</si>
  <si>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</si>
  <si>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</si>
  <si>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</si>
  <si>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</si>
  <si>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</si>
  <si>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</si>
  <si>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</si>
  <si>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</si>
  <si>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</si>
  <si>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</si>
  <si>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</si>
  <si>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</si>
  <si>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</si>
  <si>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</si>
  <si>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</si>
  <si>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</si>
  <si>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</si>
  <si>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</si>
  <si>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</si>
  <si>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</si>
  <si>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</si>
  <si>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</si>
  <si>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</si>
  <si>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</si>
  <si>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</si>
  <si>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</si>
  <si>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</si>
  <si>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</si>
  <si>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</si>
  <si>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</si>
  <si>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</si>
  <si>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</si>
  <si>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</si>
  <si>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</si>
  <si>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</si>
  <si>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</si>
  <si>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</si>
  <si>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</si>
  <si>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</si>
  <si>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</si>
  <si>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</si>
  <si>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</si>
  <si>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</si>
  <si>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</si>
  <si>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</si>
  <si>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</si>
  <si>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</si>
  <si>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</si>
  <si>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</si>
  <si>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</si>
  <si>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</si>
  <si>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</si>
  <si>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</si>
  <si>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</si>
  <si>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</si>
  <si>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</si>
  <si>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</si>
  <si>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</si>
  <si>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</si>
  <si>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</si>
  <si>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</si>
  <si>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</si>
  <si>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</si>
  <si>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</si>
  <si>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</si>
  <si>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</si>
  <si>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</si>
  <si>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</si>
  <si>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</si>
  <si>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</si>
  <si>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</si>
  <si>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</si>
  <si>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</si>
  <si>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</si>
  <si>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</si>
  <si>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</si>
  <si>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</si>
  <si>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</si>
  <si>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</si>
  <si>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</si>
  <si>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</si>
  <si>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</si>
  <si>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</si>
  <si>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</si>
  <si>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</si>
  <si>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</si>
  <si>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</si>
  <si>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</si>
  <si>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</si>
  <si>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</si>
  <si>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</si>
  <si>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</si>
  <si>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</si>
  <si>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</si>
  <si>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</si>
  <si>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</si>
  <si>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</si>
  <si>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</si>
  <si>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</si>
  <si>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</si>
  <si>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</si>
  <si>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</si>
  <si>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</si>
  <si>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</si>
  <si>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</si>
  <si>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</si>
  <si>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</si>
  <si>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</si>
  <si>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</si>
  <si>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</si>
  <si>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</si>
  <si>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</si>
  <si>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</si>
  <si>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</si>
  <si>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</si>
  <si>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</si>
  <si>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</si>
  <si>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</si>
  <si>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</si>
  <si>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</si>
  <si>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</si>
  <si>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</si>
  <si>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</si>
  <si>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</si>
  <si>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</si>
  <si>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</si>
  <si>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</si>
  <si>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</si>
  <si>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</si>
  <si>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</si>
  <si>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</si>
  <si>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</si>
  <si>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</si>
  <si>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</si>
  <si>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</si>
  <si>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</si>
  <si>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</si>
  <si>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</si>
  <si>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</si>
  <si>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</si>
  <si>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</si>
  <si>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</si>
  <si>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</si>
  <si>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</si>
  <si>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</si>
  <si>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</si>
  <si>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</si>
  <si>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</si>
  <si>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</si>
  <si>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</si>
  <si>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</si>
  <si>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</si>
  <si>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</si>
  <si>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</si>
  <si>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</si>
  <si>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</si>
  <si>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</si>
  <si>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</si>
  <si>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</si>
  <si>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</si>
  <si>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</si>
  <si>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</si>
  <si>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</si>
  <si>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</si>
  <si>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</si>
  <si>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</si>
  <si>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</si>
  <si>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</si>
  <si>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</si>
  <si>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</si>
  <si>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</si>
  <si>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</si>
  <si>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</si>
  <si>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</si>
  <si>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</si>
  <si>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</si>
  <si>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</si>
  <si>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</si>
  <si>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</si>
  <si>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</si>
  <si>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</si>
  <si>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</si>
  <si>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</si>
  <si>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</si>
  <si>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</si>
  <si>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</si>
  <si>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</si>
  <si>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</si>
  <si>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</si>
  <si>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</si>
  <si>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</si>
  <si>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</si>
  <si>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</si>
  <si>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</si>
  <si>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</si>
  <si>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</si>
  <si>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</si>
  <si>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</si>
  <si>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</si>
  <si>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</si>
  <si>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</si>
  <si>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</si>
  <si>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</si>
  <si>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</si>
  <si>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</si>
  <si>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</si>
  <si>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</si>
  <si>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</si>
  <si>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</si>
  <si>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</si>
  <si>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</si>
  <si>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</si>
  <si>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</si>
  <si>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</si>
  <si>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</si>
  <si>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</si>
  <si>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</si>
  <si>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</si>
  <si>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</si>
  <si>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</si>
  <si>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</si>
  <si>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</si>
  <si>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</si>
  <si>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</si>
  <si>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</si>
  <si>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</si>
  <si>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</si>
  <si>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</si>
  <si>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</si>
  <si>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</si>
  <si>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</si>
  <si>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</si>
  <si>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</si>
  <si>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</si>
  <si>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</si>
  <si>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</si>
  <si>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</si>
  <si>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</si>
  <si>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</si>
  <si>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</si>
  <si>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</si>
  <si>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</si>
  <si>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</si>
  <si>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</si>
  <si>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</si>
  <si>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</si>
  <si>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</si>
  <si>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</si>
  <si>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</si>
  <si>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</si>
  <si>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</si>
  <si>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</si>
  <si>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</si>
  <si>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</si>
  <si>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</si>
  <si>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</si>
  <si>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</si>
  <si>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</si>
  <si>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</si>
  <si>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</si>
  <si>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</si>
  <si>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</si>
  <si>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</si>
  <si>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</si>
  <si>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</si>
  <si>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</si>
  <si>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</si>
  <si>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</si>
  <si>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</si>
  <si>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</si>
  <si>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</si>
  <si>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</si>
  <si>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</si>
  <si>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</si>
  <si>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</si>
  <si>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</si>
  <si>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</si>
  <si>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</si>
  <si>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</si>
  <si>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</si>
  <si>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</si>
  <si>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</si>
  <si>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</si>
  <si>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</si>
  <si>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</si>
  <si>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</si>
  <si>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</si>
  <si>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</si>
  <si>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</si>
  <si>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</si>
  <si>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</si>
  <si>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</si>
  <si>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</si>
  <si>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</si>
  <si>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</si>
  <si>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</si>
  <si>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</si>
  <si>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</si>
  <si>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</si>
  <si>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</si>
  <si>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</si>
  <si>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</si>
  <si>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</si>
  <si>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</si>
  <si>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</si>
  <si>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</si>
  <si>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</si>
  <si>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</si>
  <si>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</si>
  <si>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</si>
  <si>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</si>
  <si>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</si>
  <si>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</si>
  <si>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</si>
  <si>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</si>
  <si>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</si>
  <si>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</si>
  <si>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</si>
  <si>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</si>
  <si>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</si>
  <si>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</si>
  <si>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</si>
  <si>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</si>
  <si>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</si>
  <si>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</si>
  <si>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</si>
  <si>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</si>
  <si>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</si>
  <si>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</si>
  <si>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</si>
  <si>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</si>
  <si>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</si>
  <si>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</si>
  <si>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</si>
  <si>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</si>
  <si>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</si>
  <si>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</si>
  <si>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</si>
  <si>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</si>
  <si>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</si>
  <si>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</si>
  <si>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</si>
  <si>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</si>
  <si>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</si>
  <si>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</si>
  <si>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</si>
  <si>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</si>
  <si>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</si>
  <si>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</si>
  <si>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</si>
  <si>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</si>
  <si>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</si>
  <si>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</si>
  <si>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</si>
  <si>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</si>
  <si>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</si>
  <si>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</si>
  <si>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</si>
  <si>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</si>
  <si>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</si>
  <si>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</si>
  <si>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</si>
  <si>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</si>
  <si>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</si>
  <si>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</si>
  <si>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</si>
  <si>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</si>
  <si>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</si>
  <si>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</si>
  <si>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</si>
  <si>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</si>
  <si>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</si>
  <si>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</si>
  <si>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</si>
  <si>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</si>
  <si>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</si>
  <si>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</si>
  <si>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</si>
  <si>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</si>
  <si>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</si>
  <si>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</si>
  <si>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</si>
  <si>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</si>
  <si>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</si>
  <si>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</si>
  <si>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</si>
  <si>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</si>
  <si>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</si>
  <si>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</si>
  <si>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</si>
  <si>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</si>
  <si>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</si>
  <si>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</si>
  <si>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</si>
  <si>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</si>
  <si>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</si>
  <si>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</si>
  <si>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</si>
  <si>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</si>
  <si>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</si>
  <si>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</si>
  <si>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</si>
  <si>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</si>
  <si>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</si>
  <si>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</si>
  <si>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</si>
  <si>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</si>
  <si>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</si>
  <si>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</si>
  <si>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</si>
  <si>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</si>
  <si>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</si>
  <si>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</si>
  <si>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</si>
  <si>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</si>
  <si>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</si>
  <si>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</si>
  <si>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</si>
  <si>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</si>
  <si>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</si>
  <si>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</si>
  <si>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</si>
  <si>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</si>
  <si>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</si>
  <si>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</si>
  <si>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</si>
  <si>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</si>
  <si>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</si>
  <si>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</si>
  <si>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</si>
  <si>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</si>
  <si>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</si>
  <si>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</si>
  <si>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</si>
  <si>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</si>
  <si>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</si>
  <si>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</si>
  <si>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</si>
  <si>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</si>
  <si>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</si>
  <si>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</si>
  <si>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</si>
  <si>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</si>
  <si>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</si>
  <si>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</si>
  <si>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</si>
  <si>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</si>
  <si>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</si>
  <si>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</si>
  <si>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</si>
  <si>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</si>
  <si>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</si>
  <si>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</si>
  <si>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</si>
  <si>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</si>
  <si>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</si>
  <si>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</si>
  <si>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</si>
  <si>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</si>
  <si>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</si>
  <si>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</si>
  <si>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</si>
  <si>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</si>
  <si>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</si>
  <si>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</si>
  <si>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</si>
  <si>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</si>
  <si>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</si>
  <si>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</si>
  <si>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</si>
  <si>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</si>
  <si>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</si>
  <si>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</si>
  <si>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</si>
  <si>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</si>
  <si>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</si>
  <si>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</si>
  <si>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</si>
  <si>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</si>
  <si>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</si>
  <si>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</si>
  <si>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</si>
  <si>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</si>
  <si>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</si>
  <si>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</si>
  <si>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</si>
  <si>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</si>
  <si>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</si>
  <si>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</si>
  <si>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</si>
  <si>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</si>
  <si>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</si>
  <si>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</si>
  <si>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</si>
  <si>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</si>
  <si>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</si>
  <si>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</si>
  <si>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</si>
  <si>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</si>
  <si>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</si>
  <si>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</si>
  <si>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</si>
  <si>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</si>
  <si>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</si>
  <si>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</si>
  <si>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</si>
  <si>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</si>
  <si>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</si>
  <si>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</si>
  <si>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</si>
  <si>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</si>
  <si>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</si>
  <si>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</si>
  <si>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</si>
  <si>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</si>
  <si>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</si>
  <si>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</si>
  <si>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</si>
  <si>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</si>
  <si>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</si>
  <si>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</si>
  <si>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</si>
  <si>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</si>
  <si>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</si>
  <si>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</si>
  <si>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</si>
  <si>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</si>
  <si>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</si>
  <si>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</si>
  <si>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</si>
  <si>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</si>
  <si>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</si>
  <si>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</si>
  <si>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</si>
  <si>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</si>
  <si>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</si>
  <si>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</si>
  <si>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</si>
  <si>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</si>
  <si>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</si>
  <si>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</si>
  <si>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</si>
  <si>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</si>
  <si>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</si>
  <si>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</si>
  <si>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</si>
  <si>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</si>
  <si>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</si>
  <si>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</si>
  <si>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</si>
  <si>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</si>
  <si>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</si>
  <si>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</si>
  <si>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</si>
  <si>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</si>
  <si>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</si>
  <si>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</si>
  <si>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</si>
  <si>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</si>
  <si>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</si>
  <si>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</si>
  <si>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</si>
  <si>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</si>
  <si>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</si>
  <si>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</si>
  <si>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</si>
  <si>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</si>
  <si>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</si>
  <si>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</si>
  <si>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</si>
  <si>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</si>
  <si>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</si>
  <si>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</si>
  <si>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</si>
  <si>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</si>
  <si>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</si>
  <si>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</si>
  <si>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</si>
  <si>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</si>
  <si>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</si>
  <si>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</si>
  <si>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</si>
  <si>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</si>
  <si>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</si>
  <si>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</si>
  <si>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</si>
  <si>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</si>
  <si>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</si>
  <si>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</si>
  <si>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</si>
  <si>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</si>
  <si>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</si>
  <si>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</si>
  <si>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</si>
  <si>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</si>
  <si>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</si>
  <si>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</si>
  <si>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</si>
  <si>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</si>
  <si>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</si>
  <si>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</si>
  <si>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</si>
  <si>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</si>
  <si>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</si>
  <si>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</si>
  <si>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</si>
  <si>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</si>
  <si>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</si>
  <si>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</si>
  <si>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</si>
  <si>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</si>
  <si>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</si>
  <si>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</si>
  <si>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</si>
  <si>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</si>
  <si>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</si>
  <si>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</si>
  <si>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</si>
  <si>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</si>
  <si>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</si>
  <si>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</si>
  <si>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</si>
  <si>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</si>
  <si>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</si>
  <si>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</si>
  <si>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</si>
  <si>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</si>
  <si>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</si>
  <si>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</si>
  <si>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</si>
  <si>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</si>
  <si>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</si>
  <si>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</si>
  <si>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</si>
  <si>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</si>
  <si>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</si>
  <si>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</si>
  <si>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</si>
  <si>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</si>
  <si>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</si>
  <si>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</si>
  <si>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</si>
  <si>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</si>
  <si>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</si>
  <si>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</si>
  <si>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</si>
  <si>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</si>
  <si>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</si>
  <si>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</si>
  <si>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</si>
  <si>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</si>
  <si>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</si>
  <si>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</si>
  <si>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</si>
  <si>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</si>
  <si>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</si>
  <si>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</si>
  <si>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</si>
  <si>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</si>
  <si>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</si>
  <si>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</si>
  <si>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</si>
  <si>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</si>
  <si>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</si>
  <si>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</si>
  <si>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</si>
  <si>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</si>
  <si>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</si>
  <si>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</si>
  <si>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</si>
  <si>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</si>
  <si>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</si>
  <si>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</si>
  <si>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</si>
  <si>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</si>
  <si>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</si>
  <si>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</si>
  <si>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</si>
  <si>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</si>
  <si>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</si>
  <si>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</si>
  <si>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</si>
  <si>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</si>
  <si>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</si>
  <si>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</si>
  <si>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</si>
  <si>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</si>
  <si>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</si>
  <si>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</si>
  <si>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</si>
  <si>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</si>
  <si>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</si>
  <si>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</si>
  <si>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</si>
  <si>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</si>
  <si>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</si>
  <si>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</si>
  <si>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</si>
  <si>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</si>
  <si>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</si>
  <si>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</si>
  <si>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</si>
  <si>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</si>
  <si>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</si>
  <si>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</si>
  <si>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</si>
  <si>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</si>
  <si>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</si>
  <si>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</si>
  <si>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</si>
  <si>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</si>
  <si>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</si>
  <si>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</si>
  <si>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</si>
  <si>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</si>
  <si>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</si>
  <si>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</si>
  <si>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</si>
  <si>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</si>
  <si>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</si>
  <si>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</si>
  <si>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</si>
  <si>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</si>
  <si>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</si>
  <si>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</si>
  <si>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</si>
  <si>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</si>
  <si>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</si>
  <si>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</si>
  <si>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</si>
  <si>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</si>
  <si>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</si>
  <si>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</si>
  <si>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</si>
  <si>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</si>
  <si>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</si>
  <si>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</si>
  <si>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</si>
  <si>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</si>
  <si>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</si>
  <si>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</si>
  <si>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</si>
  <si>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</si>
  <si>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</si>
  <si>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</si>
  <si>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</si>
  <si>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</si>
  <si>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</si>
  <si>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</si>
  <si>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</si>
  <si>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</si>
  <si>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</si>
  <si>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</si>
  <si>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</si>
  <si>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</si>
  <si>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</si>
  <si>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</si>
  <si>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</si>
  <si>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</si>
  <si>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</si>
  <si>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</si>
  <si>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</si>
  <si>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</si>
  <si>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</si>
  <si>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</si>
  <si>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</si>
  <si>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</si>
  <si>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</si>
  <si>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</si>
  <si>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</si>
  <si>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</si>
  <si>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</si>
  <si>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</si>
  <si>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</si>
  <si>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</si>
  <si>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</si>
  <si>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</si>
  <si>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</si>
  <si>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</si>
  <si>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</si>
  <si>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</si>
  <si>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</si>
  <si>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</si>
  <si>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</si>
  <si>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</si>
  <si>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</si>
  <si>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</si>
  <si>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</si>
  <si>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</si>
  <si>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</si>
  <si>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</si>
  <si>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</si>
  <si>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</si>
  <si>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</si>
  <si>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</si>
  <si>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</si>
  <si>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</si>
  <si>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</si>
  <si>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</si>
  <si>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</si>
  <si>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</si>
  <si>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</si>
  <si>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</si>
  <si>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</si>
  <si>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</si>
  <si>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</si>
  <si>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</si>
  <si>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</si>
  <si>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</si>
  <si>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</si>
  <si>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</si>
  <si>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</si>
  <si>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</si>
  <si>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</si>
  <si>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</si>
  <si>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</si>
  <si>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</si>
  <si>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</si>
  <si>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</si>
  <si>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</si>
  <si>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</si>
  <si>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</si>
  <si>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</si>
  <si>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</si>
  <si>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</si>
  <si>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</si>
  <si>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</si>
  <si>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</si>
  <si>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</si>
  <si>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</si>
  <si>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</si>
  <si>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</si>
  <si>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</si>
  <si>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</si>
  <si>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</si>
  <si>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</si>
  <si>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</si>
  <si>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</si>
  <si>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</si>
  <si>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</si>
  <si>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</si>
  <si>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</si>
  <si>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</si>
  <si>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</si>
  <si>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</si>
  <si>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</si>
  <si>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</si>
  <si>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</si>
  <si>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</si>
  <si>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</si>
  <si>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</si>
  <si>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</si>
  <si>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</si>
  <si>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</si>
  <si>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</si>
  <si>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</si>
  <si>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</si>
  <si>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</si>
  <si>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</si>
  <si>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</si>
  <si>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</si>
  <si>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</si>
  <si>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</si>
  <si>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</si>
  <si>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</si>
  <si>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</si>
  <si>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</si>
  <si>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</si>
  <si>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</si>
  <si>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</si>
  <si>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</si>
  <si>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</si>
  <si>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</si>
  <si>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</si>
  <si>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</si>
  <si>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</si>
  <si>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</si>
  <si>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</si>
  <si>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</si>
  <si>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</si>
  <si>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</si>
  <si>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</si>
  <si>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</si>
  <si>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</si>
  <si>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</si>
  <si>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</si>
  <si>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</si>
  <si>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</si>
  <si>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</si>
  <si>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</si>
  <si>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</si>
  <si>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</si>
  <si>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</si>
  <si>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</si>
  <si>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</si>
  <si>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</si>
  <si>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</si>
  <si>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</si>
  <si>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</si>
  <si>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</si>
  <si>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</si>
  <si>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</si>
  <si>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</si>
  <si>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</si>
  <si>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</si>
  <si>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</si>
  <si>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</si>
  <si>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</si>
  <si>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</si>
  <si>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</si>
  <si>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</si>
  <si>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</si>
  <si>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</si>
  <si>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</si>
  <si>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</si>
  <si>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</si>
  <si>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</si>
  <si>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</si>
  <si>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</si>
  <si>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</si>
  <si>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</si>
  <si>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</si>
  <si>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</si>
  <si>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</si>
  <si>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</si>
  <si>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</si>
  <si>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</si>
  <si>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</si>
  <si>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</si>
  <si>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</si>
  <si>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</si>
  <si>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</si>
  <si>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</si>
  <si>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</si>
  <si>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</si>
  <si>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</si>
  <si>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</si>
  <si>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</si>
  <si>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</si>
  <si>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</si>
  <si>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</si>
  <si>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</si>
  <si>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</si>
  <si>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</si>
  <si>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</si>
  <si>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</si>
  <si>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</si>
  <si>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</si>
  <si>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</si>
  <si>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</si>
  <si>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</si>
  <si>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</si>
  <si>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</si>
  <si>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</si>
  <si>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</si>
  <si>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</si>
  <si>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</si>
  <si>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</si>
  <si>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</si>
  <si>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</si>
  <si>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</si>
  <si>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</si>
  <si>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</si>
  <si>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</si>
  <si>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</si>
  <si>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</si>
  <si>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</si>
  <si>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</si>
  <si>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</si>
  <si>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</si>
  <si>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</si>
  <si>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</si>
  <si>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</si>
  <si>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</si>
  <si>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</si>
  <si>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</si>
  <si>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</si>
  <si>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</si>
  <si>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</si>
  <si>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</si>
  <si>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</si>
  <si>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</si>
  <si>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</si>
  <si>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</si>
  <si>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</si>
  <si>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</si>
  <si>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</si>
  <si>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</si>
  <si>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</si>
  <si>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</si>
  <si>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</si>
  <si>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</si>
  <si>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</si>
  <si>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</si>
  <si>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</si>
  <si>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</si>
  <si>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</si>
  <si>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</si>
  <si>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</si>
  <si>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</si>
  <si>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</si>
  <si>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</si>
  <si>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</si>
  <si>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</si>
  <si>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</si>
  <si>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</si>
  <si>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</si>
  <si>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</si>
  <si>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</si>
  <si>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</si>
  <si>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</si>
  <si>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</si>
  <si>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</si>
  <si>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</si>
  <si>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</si>
  <si>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</si>
  <si>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</si>
  <si>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</si>
  <si>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</si>
  <si>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</si>
  <si>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</si>
  <si>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</si>
  <si>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</si>
  <si>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</si>
  <si>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</si>
  <si>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</si>
  <si>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</si>
  <si>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</si>
  <si>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</si>
  <si>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</si>
  <si>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</si>
  <si>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</si>
  <si>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</si>
  <si>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</si>
  <si>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</si>
  <si>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</si>
  <si>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</si>
  <si>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</si>
  <si>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</si>
  <si>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</si>
  <si>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</si>
  <si>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</si>
  <si>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</si>
  <si>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</si>
  <si>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</si>
  <si>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</si>
  <si>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</si>
  <si>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</si>
  <si>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</si>
  <si>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</si>
  <si>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</si>
  <si>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</si>
  <si>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</si>
  <si>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</si>
  <si>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</si>
  <si>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</si>
  <si>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</si>
  <si>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</si>
  <si>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</si>
  <si>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</si>
  <si>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</si>
  <si>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</si>
  <si>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</si>
  <si>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</si>
  <si>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</si>
  <si>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</si>
  <si>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</si>
  <si>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</si>
  <si>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</si>
  <si>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</si>
  <si>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</si>
  <si>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</si>
  <si>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</si>
  <si>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</si>
  <si>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</si>
  <si>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</si>
  <si>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</si>
  <si>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</si>
  <si>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</si>
  <si>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</si>
  <si>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</si>
  <si>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</si>
  <si>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</si>
  <si>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</si>
  <si>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</si>
  <si>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</si>
  <si>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</si>
  <si>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</si>
  <si>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</si>
  <si>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</si>
  <si>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</si>
  <si>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</si>
  <si>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</si>
  <si>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</si>
  <si>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</si>
  <si>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</si>
  <si>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</si>
  <si>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</si>
  <si>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</si>
  <si>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</si>
  <si>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</si>
  <si>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</si>
  <si>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</si>
  <si>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</si>
  <si>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</si>
  <si>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</si>
  <si>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</si>
  <si>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</si>
  <si>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</si>
  <si>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</si>
  <si>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</si>
  <si>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</si>
  <si>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</si>
  <si>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</si>
  <si>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</si>
  <si>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</si>
  <si>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</si>
  <si>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</si>
  <si>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</si>
  <si>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</si>
  <si>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</si>
  <si>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</si>
  <si>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</si>
  <si>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</si>
  <si>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</si>
  <si>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</si>
  <si>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</si>
  <si>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</si>
  <si>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</si>
  <si>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</si>
  <si>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</si>
  <si>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</si>
  <si>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</si>
  <si>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</si>
  <si>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</si>
  <si>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</si>
  <si>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</si>
  <si>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</si>
  <si>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</si>
  <si>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</si>
  <si>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</si>
  <si>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</si>
  <si>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</si>
  <si>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</si>
  <si>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</si>
  <si>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</si>
  <si>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</si>
  <si>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</si>
  <si>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</si>
  <si>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</si>
  <si>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</si>
  <si>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</si>
  <si>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</si>
  <si>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</si>
  <si>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</si>
  <si>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</si>
  <si>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</si>
  <si>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</si>
  <si>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</si>
  <si>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</si>
  <si>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</si>
  <si>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</si>
  <si>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</si>
  <si>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</si>
  <si>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</si>
  <si>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</si>
  <si>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</si>
  <si>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</si>
  <si>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</si>
  <si>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</si>
  <si>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</si>
  <si>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</si>
  <si>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</si>
  <si>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</si>
  <si>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</si>
  <si>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</si>
  <si>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</si>
  <si>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</si>
  <si>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</si>
  <si>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</si>
  <si>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</si>
  <si>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</si>
  <si>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</si>
  <si>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</si>
  <si>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</si>
  <si>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</si>
  <si>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</si>
  <si>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</si>
  <si>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</si>
  <si>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</si>
  <si>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</si>
  <si>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</si>
  <si>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</si>
  <si>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</si>
  <si>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</si>
  <si>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</si>
  <si>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</si>
  <si>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</si>
  <si>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</si>
  <si>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</si>
  <si>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</si>
  <si>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</si>
  <si>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</si>
  <si>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</si>
  <si>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</si>
  <si>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</si>
  <si>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</si>
  <si>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</si>
  <si>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</si>
  <si>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</si>
  <si>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</si>
  <si>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</si>
  <si>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</si>
  <si>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</si>
  <si>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</si>
  <si>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</si>
  <si>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</si>
  <si>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</si>
  <si>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</si>
  <si>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</si>
  <si>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</si>
  <si>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</si>
  <si>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</si>
  <si>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</si>
  <si>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</si>
  <si>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</si>
  <si>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</si>
  <si>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</si>
  <si>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</si>
  <si>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</si>
  <si>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</si>
  <si>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</si>
  <si>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</si>
  <si>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</si>
  <si>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</si>
  <si>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</si>
  <si>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</si>
  <si>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</si>
  <si>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</si>
  <si>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</si>
  <si>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</si>
  <si>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</si>
  <si>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</si>
  <si>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</si>
  <si>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</si>
  <si>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</si>
  <si>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</si>
  <si>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</si>
  <si>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</si>
  <si>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</si>
  <si>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</si>
  <si>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</si>
  <si>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</si>
  <si>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</si>
  <si>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</si>
  <si>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</si>
  <si>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</si>
  <si>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</si>
  <si>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</si>
  <si>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</si>
  <si>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</si>
  <si>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</si>
  <si>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</si>
  <si>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</si>
  <si>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</si>
  <si>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</si>
  <si>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</si>
  <si>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</si>
  <si>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</si>
  <si>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</si>
  <si>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</si>
  <si>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</si>
  <si>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</si>
  <si>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</si>
  <si>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</si>
  <si>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</si>
  <si>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</si>
  <si>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</si>
  <si>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</si>
  <si>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</si>
  <si>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</si>
  <si>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</si>
  <si>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</si>
  <si>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</si>
  <si>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</si>
  <si>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</si>
  <si>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</si>
  <si>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</si>
  <si>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</si>
  <si>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</si>
  <si>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</si>
  <si>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</si>
  <si>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</si>
  <si>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</si>
  <si>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</si>
  <si>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</si>
  <si>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</si>
  <si>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</si>
  <si>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</si>
  <si>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</si>
  <si>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</si>
  <si>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</si>
  <si>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</si>
  <si>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</si>
  <si>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</si>
  <si>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</si>
  <si>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</si>
  <si>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</si>
  <si>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</si>
  <si>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</si>
  <si>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</si>
  <si>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</si>
  <si>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</si>
  <si>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</si>
  <si>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</si>
  <si>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</si>
  <si>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</si>
  <si>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</si>
  <si>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</si>
  <si>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</si>
  <si>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</si>
  <si>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</si>
  <si>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</si>
  <si>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</si>
  <si>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</si>
  <si>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</si>
  <si>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</si>
  <si>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</si>
  <si>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</si>
  <si>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</si>
  <si>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</si>
  <si>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</si>
  <si>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</si>
  <si>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</si>
  <si>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</si>
  <si>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</si>
  <si>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</si>
  <si>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</si>
  <si>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</si>
  <si>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</si>
  <si>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</si>
  <si>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</si>
  <si>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</si>
  <si>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</si>
  <si>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</si>
  <si>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</si>
  <si>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</si>
  <si>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</si>
  <si>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</si>
  <si>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</si>
  <si>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</si>
  <si>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</si>
  <si>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</si>
  <si>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</si>
  <si>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</si>
  <si>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</si>
  <si>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</si>
  <si>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</si>
  <si>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</si>
  <si>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</si>
  <si>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</si>
  <si>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</si>
  <si>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</si>
  <si>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</si>
  <si>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</si>
  <si>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</si>
  <si>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</si>
  <si>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</si>
  <si>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</si>
  <si>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</si>
  <si>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</si>
  <si>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</si>
  <si>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</si>
  <si>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</si>
  <si>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</si>
  <si>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</si>
  <si>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</si>
  <si>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</si>
  <si>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</si>
  <si>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</si>
  <si>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</si>
  <si>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</si>
  <si>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</si>
  <si>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</si>
  <si>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</si>
  <si>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</si>
  <si>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</si>
  <si>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</si>
  <si>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</si>
  <si>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</si>
  <si>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</si>
  <si>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</si>
  <si>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</si>
  <si>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</si>
  <si>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</si>
  <si>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</si>
  <si>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</si>
  <si>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</si>
  <si>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</si>
  <si>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</si>
  <si>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</si>
  <si>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</si>
  <si>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</si>
  <si>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</si>
  <si>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</si>
  <si>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</si>
  <si>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</si>
  <si>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</si>
  <si>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</si>
  <si>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</si>
  <si>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</si>
  <si>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</si>
  <si>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</si>
  <si>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</si>
  <si>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</si>
  <si>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</si>
  <si>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</si>
  <si>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</si>
  <si>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</si>
  <si>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</si>
  <si>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</si>
  <si>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</si>
  <si>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</si>
  <si>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</si>
  <si>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</si>
  <si>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</si>
  <si>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</si>
  <si>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</si>
  <si>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</si>
  <si>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</si>
  <si>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</si>
  <si>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</si>
  <si>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</si>
  <si>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</si>
  <si>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</si>
  <si>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</si>
  <si>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</si>
  <si>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</si>
  <si>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</si>
  <si>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</si>
  <si>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</si>
  <si>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</si>
  <si>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</si>
  <si>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</si>
  <si>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</si>
  <si>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</si>
  <si>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</si>
  <si>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</si>
  <si>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</si>
  <si>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</si>
  <si>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</si>
  <si>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</si>
  <si>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</si>
  <si>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</si>
  <si>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</si>
  <si>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</si>
  <si>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</si>
  <si>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</si>
  <si>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</si>
  <si>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</si>
  <si>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</si>
  <si>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</si>
  <si>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</si>
  <si>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</si>
  <si>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</si>
  <si>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</si>
  <si>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</si>
  <si>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</si>
  <si>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</si>
  <si>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</si>
  <si>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</si>
  <si>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</si>
  <si>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</si>
  <si>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</si>
  <si>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</si>
  <si>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</si>
  <si>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</si>
  <si>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</si>
  <si>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</si>
  <si>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</si>
  <si>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</si>
  <si>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</si>
  <si>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</si>
  <si>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</si>
  <si>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</si>
  <si>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</si>
  <si>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</si>
  <si>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</si>
  <si>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</si>
  <si>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</si>
  <si>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</si>
  <si>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</si>
  <si>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</si>
  <si>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</si>
  <si>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</si>
  <si>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</si>
  <si>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</si>
  <si>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</si>
  <si>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</si>
  <si>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</si>
  <si>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</si>
  <si>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</si>
  <si>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</si>
  <si>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</si>
  <si>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</si>
  <si>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</si>
  <si>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</si>
  <si>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</si>
  <si>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</si>
  <si>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</si>
  <si>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</si>
  <si>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</si>
  <si>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</si>
  <si>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</si>
  <si>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</si>
  <si>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</si>
  <si>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</si>
  <si>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</si>
  <si>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</si>
  <si>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</si>
  <si>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</si>
  <si>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</si>
  <si>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</si>
  <si>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</si>
  <si>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</si>
  <si>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</si>
  <si>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</si>
  <si>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</si>
  <si>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</si>
  <si>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</si>
  <si>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</si>
  <si>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</si>
  <si>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</si>
  <si>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</si>
  <si>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</si>
  <si>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</si>
  <si>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</si>
  <si>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</si>
  <si>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</si>
  <si>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</si>
  <si>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</si>
  <si>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</si>
  <si>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</si>
  <si>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</si>
  <si>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</si>
  <si>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</si>
  <si>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</si>
  <si>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</si>
  <si>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</si>
  <si>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</si>
  <si>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</si>
  <si>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</si>
  <si>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</si>
  <si>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</si>
  <si>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</si>
  <si>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</si>
  <si>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</si>
  <si>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</si>
  <si>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</si>
  <si>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</si>
  <si>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</si>
  <si>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</si>
  <si>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</si>
  <si>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</si>
  <si>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</si>
  <si>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</si>
  <si>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</si>
  <si>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</si>
  <si>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</si>
  <si>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</si>
  <si>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</si>
  <si>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</si>
  <si>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</si>
  <si>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</si>
  <si>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</si>
  <si>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</si>
  <si>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</si>
  <si>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</si>
  <si>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</si>
  <si>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</si>
  <si>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</si>
  <si>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</si>
  <si>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</si>
  <si>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</si>
  <si>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</si>
  <si>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</si>
  <si>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</si>
  <si>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</si>
  <si>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</si>
  <si>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</si>
  <si>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</si>
  <si>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</si>
  <si>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</si>
  <si>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</si>
  <si>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</si>
  <si>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</si>
  <si>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</si>
  <si>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</si>
  <si>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</si>
  <si>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</si>
  <si>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</si>
  <si>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</si>
  <si>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</si>
  <si>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</si>
  <si>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</si>
  <si>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</si>
  <si>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</si>
  <si>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</si>
  <si>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</si>
  <si>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</si>
  <si>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</si>
  <si>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</si>
  <si>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</si>
  <si>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</si>
  <si>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</si>
  <si>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</si>
  <si>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</si>
  <si>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</si>
  <si>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</si>
  <si>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</si>
  <si>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</si>
  <si>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</si>
  <si>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</si>
  <si>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</si>
  <si>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</si>
  <si>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</si>
  <si>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</si>
  <si>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</si>
  <si>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</si>
  <si>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</si>
  <si>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</si>
  <si>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</si>
  <si>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</si>
  <si>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</si>
  <si>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</si>
  <si>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</si>
  <si>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</si>
  <si>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</si>
  <si>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</si>
  <si>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</si>
  <si>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</si>
  <si>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</si>
  <si>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</si>
  <si>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</si>
  <si>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</si>
  <si>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</si>
  <si>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</si>
  <si>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</si>
  <si>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</si>
  <si>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</si>
  <si>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</si>
  <si>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</si>
  <si>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</si>
  <si>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</si>
  <si>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</si>
  <si>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</si>
  <si>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</si>
  <si>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</si>
  <si>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</si>
  <si>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</si>
  <si>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</si>
  <si>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</si>
  <si>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</si>
  <si>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</si>
  <si>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</si>
  <si>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</si>
  <si>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</si>
  <si>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</si>
  <si>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</si>
  <si>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</si>
  <si>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</si>
  <si>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</si>
  <si>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</si>
  <si>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</si>
  <si>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</si>
  <si>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</si>
  <si>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</si>
  <si>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</si>
  <si>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</si>
  <si>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</si>
  <si>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</si>
  <si>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</si>
  <si>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</si>
  <si>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</si>
  <si>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</si>
  <si>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</si>
  <si>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</si>
  <si>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</si>
  <si>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</si>
  <si>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</si>
  <si>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</si>
  <si>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</si>
  <si>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</si>
  <si>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</si>
  <si>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</si>
  <si>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</si>
  <si>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</si>
  <si>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</si>
  <si>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</si>
  <si>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</si>
  <si>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</si>
  <si>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</si>
  <si>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</si>
  <si>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</si>
  <si>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</si>
  <si>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</si>
  <si>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</si>
  <si>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</si>
  <si>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</si>
  <si>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</si>
  <si>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</si>
  <si>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</si>
  <si>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</si>
  <si>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</si>
  <si>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</si>
  <si>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</si>
  <si>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</si>
  <si>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</si>
  <si>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</si>
  <si>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</si>
  <si>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</si>
  <si>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</si>
  <si>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</si>
  <si>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</si>
  <si>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</si>
  <si>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</si>
  <si>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</si>
  <si>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</si>
  <si>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</si>
  <si>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</si>
  <si>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</si>
  <si>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</si>
  <si>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</si>
  <si>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</si>
  <si>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</si>
  <si>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</si>
  <si>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</si>
  <si>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</si>
  <si>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</si>
  <si>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</si>
  <si>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</si>
  <si>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</si>
  <si>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</si>
  <si>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</si>
  <si>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</si>
  <si>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</si>
  <si>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</si>
  <si>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</si>
  <si>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</si>
  <si>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</si>
  <si>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</si>
  <si>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</si>
  <si>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</si>
  <si>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</si>
  <si>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</si>
  <si>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</si>
  <si>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</si>
  <si>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</si>
  <si>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</si>
  <si>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</si>
  <si>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</si>
  <si>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</si>
  <si>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</si>
  <si>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</si>
  <si>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</si>
  <si>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</si>
  <si>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</si>
  <si>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</si>
  <si>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</si>
  <si>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</si>
  <si>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</si>
  <si>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</si>
  <si>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</si>
  <si>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</si>
  <si>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</si>
  <si>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</si>
  <si>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</si>
  <si>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</si>
  <si>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</si>
  <si>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</si>
  <si>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</si>
  <si>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</si>
  <si>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</si>
  <si>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</si>
  <si>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</si>
  <si>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</si>
  <si>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</si>
  <si>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</si>
  <si>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</si>
  <si>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</si>
  <si>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</si>
  <si>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</si>
  <si>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</si>
  <si>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</si>
  <si>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</si>
  <si>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</si>
  <si>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</si>
  <si>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</si>
  <si>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</si>
  <si>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</si>
  <si>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</si>
  <si>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</si>
  <si>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</si>
  <si>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</si>
  <si>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</si>
  <si>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</si>
  <si>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</si>
  <si>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</si>
  <si>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</si>
  <si>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</si>
  <si>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</si>
  <si>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</si>
  <si>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</si>
  <si>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</si>
  <si>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</si>
  <si>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</si>
  <si>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</si>
  <si>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</si>
  <si>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</si>
  <si>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</si>
  <si>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</si>
  <si>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</si>
  <si>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</si>
  <si>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</si>
  <si>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</si>
  <si>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</si>
  <si>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</si>
  <si>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</si>
  <si>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</si>
  <si>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</si>
  <si>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</si>
  <si>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</si>
  <si>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</si>
  <si>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</si>
  <si>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</si>
  <si>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</si>
  <si>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</si>
  <si>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</si>
  <si>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</si>
  <si>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</si>
  <si>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</si>
  <si>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</si>
  <si>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</si>
  <si>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</si>
  <si>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</si>
  <si>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</si>
  <si>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</si>
  <si>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</si>
  <si>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</si>
  <si>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</si>
  <si>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</si>
  <si>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</si>
  <si>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</si>
  <si>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</si>
  <si>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</si>
  <si>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</si>
  <si>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</si>
  <si>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</si>
  <si>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</si>
  <si>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</si>
  <si>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</si>
  <si>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</si>
  <si>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</si>
  <si>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</si>
  <si>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</si>
  <si>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</si>
  <si>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</si>
  <si>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</si>
  <si>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</si>
  <si>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</si>
  <si>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</si>
  <si>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</si>
  <si>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</si>
  <si>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</si>
  <si>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</si>
  <si>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</si>
  <si>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</si>
  <si>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</si>
  <si>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</si>
  <si>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</si>
  <si>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</si>
  <si>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</si>
  <si>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</si>
  <si>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</si>
  <si>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</si>
  <si>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</si>
  <si>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</si>
  <si>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</si>
  <si>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</si>
  <si>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</si>
  <si>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</si>
  <si>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</si>
  <si>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</si>
  <si>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</si>
  <si>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</si>
  <si>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</si>
  <si>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</si>
  <si>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</si>
  <si>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</si>
  <si>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</si>
  <si>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</si>
  <si>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</si>
  <si>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</si>
  <si>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</si>
  <si>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</si>
  <si>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</si>
  <si>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</si>
  <si>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</si>
  <si>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</si>
  <si>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</si>
  <si>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</si>
  <si>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</si>
  <si>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</si>
  <si>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</si>
  <si>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</si>
  <si>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</si>
  <si>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</si>
  <si>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</si>
  <si>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</si>
  <si>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</si>
  <si>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</si>
  <si>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</si>
  <si>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</si>
  <si>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</si>
  <si>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</si>
  <si>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</si>
  <si>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</si>
  <si>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</si>
  <si>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</si>
  <si>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</si>
  <si>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</si>
  <si>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</si>
  <si>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</si>
  <si>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</si>
  <si>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</si>
  <si>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</si>
  <si>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</si>
  <si>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</si>
  <si>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</si>
  <si>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</si>
  <si>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</si>
  <si>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</si>
  <si>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</si>
  <si>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</si>
  <si>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</si>
  <si>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</si>
  <si>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</si>
  <si>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</si>
  <si>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</si>
  <si>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</si>
  <si>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</si>
  <si>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</si>
  <si>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</si>
  <si>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</si>
  <si>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</si>
  <si>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</si>
  <si>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</si>
  <si>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</si>
  <si>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</si>
  <si>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</si>
  <si>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</si>
  <si>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</si>
  <si>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</si>
  <si>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</si>
  <si>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</si>
  <si>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</si>
  <si>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</si>
  <si>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</si>
  <si>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</si>
  <si>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</si>
  <si>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</si>
  <si>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</si>
  <si>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</si>
  <si>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</si>
  <si>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</si>
  <si>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</si>
  <si>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</si>
  <si>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</si>
  <si>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</si>
  <si>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</si>
  <si>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</si>
  <si>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</si>
  <si>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</si>
  <si>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</si>
  <si>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</si>
  <si>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</si>
  <si>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</si>
  <si>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</si>
  <si>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</si>
  <si>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</si>
  <si>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</si>
  <si>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</si>
  <si>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</si>
  <si>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</si>
  <si>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</si>
  <si>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</si>
  <si>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</si>
  <si>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</si>
  <si>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</si>
  <si>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</si>
  <si>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</si>
  <si>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</si>
  <si>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</si>
  <si>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</si>
  <si>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</si>
  <si>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</si>
  <si>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</si>
  <si>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</si>
  <si>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</si>
  <si>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</si>
  <si>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</si>
  <si>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</si>
  <si>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</si>
  <si>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</si>
  <si>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</si>
  <si>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</si>
  <si>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</si>
  <si>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</si>
  <si>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</si>
  <si>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</si>
  <si>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</si>
  <si>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</si>
  <si>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</si>
  <si>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</si>
  <si>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</si>
  <si>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</si>
  <si>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</si>
  <si>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</si>
  <si>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</si>
  <si>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</si>
  <si>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</si>
  <si>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</si>
  <si>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</si>
  <si>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</si>
  <si>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</si>
  <si>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</si>
  <si>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</si>
  <si>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</si>
  <si>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</si>
  <si>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</si>
  <si>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</si>
  <si>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</si>
  <si>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</si>
  <si>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</si>
  <si>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</si>
  <si>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</si>
  <si>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</si>
  <si>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</si>
  <si>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</si>
  <si>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</si>
  <si>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</si>
  <si>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</si>
  <si>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</si>
  <si>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</si>
  <si>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</si>
  <si>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</si>
  <si>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</si>
  <si>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</si>
  <si>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</si>
  <si>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</si>
  <si>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</si>
  <si>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</si>
  <si>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</si>
  <si>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</si>
  <si>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</si>
  <si>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</si>
  <si>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</si>
  <si>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</si>
  <si>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</si>
  <si>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</si>
  <si>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</si>
  <si>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</si>
  <si>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</si>
  <si>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</si>
  <si>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</si>
  <si>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</si>
  <si>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</si>
  <si>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</si>
  <si>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</si>
  <si>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</si>
  <si>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</si>
  <si>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</si>
  <si>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</si>
  <si>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</si>
  <si>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</si>
  <si>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</si>
  <si>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</si>
  <si>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</si>
  <si>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</si>
  <si>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</si>
  <si>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</si>
  <si>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</si>
  <si>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</si>
  <si>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</si>
  <si>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</si>
  <si>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</si>
  <si>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</si>
  <si>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</si>
  <si>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</si>
  <si>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</si>
  <si>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</si>
  <si>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</si>
  <si>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</si>
  <si>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</si>
  <si>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</si>
  <si>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</si>
  <si>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</si>
  <si>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</si>
  <si>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</si>
  <si>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</si>
  <si>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</si>
  <si>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</si>
  <si>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</si>
  <si>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</si>
  <si>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</si>
  <si>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</si>
  <si>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</si>
  <si>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</si>
  <si>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</si>
  <si>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</si>
  <si>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</si>
  <si>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</si>
  <si>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</si>
  <si>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</si>
  <si>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</si>
  <si>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</si>
  <si>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</si>
  <si>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</si>
  <si>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</si>
  <si>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</si>
  <si>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</si>
  <si>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</si>
  <si>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</si>
  <si>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</si>
  <si>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</si>
  <si>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</si>
  <si>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</si>
  <si>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</si>
  <si>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</si>
  <si>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</si>
  <si>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</si>
  <si>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</si>
  <si>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</si>
  <si>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</si>
  <si>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</si>
  <si>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</si>
  <si>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</si>
  <si>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</si>
  <si>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</si>
  <si>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</si>
  <si>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</si>
  <si>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</si>
  <si>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</si>
  <si>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</si>
  <si>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</si>
  <si>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</si>
  <si>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</si>
  <si>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</si>
  <si>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</si>
  <si>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</si>
  <si>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</si>
  <si>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</si>
  <si>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</si>
  <si>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</si>
  <si>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</si>
  <si>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</si>
  <si>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</si>
  <si>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</si>
  <si>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</si>
  <si>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</si>
  <si>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</si>
  <si>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</si>
  <si>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</si>
  <si>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</si>
  <si>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</si>
  <si>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</si>
  <si>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</si>
  <si>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</si>
  <si>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</si>
  <si>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</si>
  <si>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</si>
  <si>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</si>
  <si>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</si>
  <si>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</si>
  <si>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</si>
  <si>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</si>
  <si>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</si>
  <si>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</si>
  <si>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</si>
  <si>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</si>
  <si>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</si>
  <si>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</si>
  <si>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</si>
  <si>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</si>
  <si>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</si>
  <si>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</si>
  <si>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</si>
  <si>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</si>
  <si>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</si>
  <si>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</si>
  <si>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</si>
  <si>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</si>
  <si>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</si>
  <si>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</si>
  <si>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</si>
  <si>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</si>
  <si>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</si>
  <si>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</si>
  <si>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</si>
  <si>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</si>
  <si>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</si>
  <si>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</si>
  <si>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</si>
  <si>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</si>
  <si>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</si>
  <si>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</si>
  <si>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</si>
  <si>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</si>
  <si>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</si>
  <si>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</si>
  <si>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</si>
  <si>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</si>
  <si>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</si>
  <si>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</si>
  <si>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</si>
  <si>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</si>
  <si>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</si>
  <si>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</si>
  <si>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</si>
  <si>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</si>
  <si>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</si>
  <si>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</si>
  <si>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</si>
  <si>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</si>
  <si>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</si>
  <si>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</si>
  <si>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</si>
  <si>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</si>
  <si>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</si>
  <si>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</si>
  <si>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</si>
  <si>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</si>
  <si>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</si>
  <si>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</si>
  <si>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</si>
  <si>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</si>
  <si>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</si>
  <si>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</si>
  <si>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</si>
  <si>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</si>
  <si>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</si>
  <si>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</si>
  <si>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</si>
  <si>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</si>
  <si>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</si>
  <si>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</si>
  <si>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</si>
  <si>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</si>
  <si>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</si>
  <si>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</si>
  <si>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</si>
  <si>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</si>
  <si>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</si>
  <si>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</si>
  <si>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</si>
  <si>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</si>
  <si>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</si>
  <si>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</si>
  <si>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</si>
  <si>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</si>
  <si>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</si>
  <si>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</si>
  <si>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</si>
  <si>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</si>
  <si>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</si>
  <si>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</si>
  <si>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</si>
  <si>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</si>
  <si>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</si>
  <si>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</si>
  <si>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</si>
  <si>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</si>
  <si>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</si>
  <si>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</si>
  <si>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</si>
  <si>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</si>
  <si>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</si>
  <si>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</si>
  <si>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</si>
  <si>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</si>
  <si>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</si>
  <si>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</si>
  <si>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</si>
  <si>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</si>
  <si>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</si>
  <si>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</si>
  <si>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</si>
  <si>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</si>
  <si>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</si>
  <si>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</si>
  <si>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</si>
  <si>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</si>
  <si>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</si>
  <si>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</si>
  <si>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</si>
  <si>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</si>
  <si>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</si>
  <si>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</si>
  <si>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</si>
  <si>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</si>
  <si>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</si>
  <si>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</si>
  <si>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</si>
  <si>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</si>
  <si>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</si>
  <si>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</si>
  <si>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</si>
  <si>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</si>
  <si>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</si>
  <si>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</si>
  <si>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</si>
  <si>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</si>
  <si>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</si>
  <si>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</si>
  <si>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</si>
  <si>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</si>
  <si>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</si>
  <si>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</si>
  <si>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</si>
  <si>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</si>
  <si>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</si>
  <si>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</si>
  <si>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</si>
  <si>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</si>
  <si>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</si>
  <si>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</si>
  <si>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</si>
  <si>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</si>
  <si>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</si>
  <si>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</si>
  <si>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</si>
  <si>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</si>
  <si>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</si>
  <si>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</si>
  <si>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</si>
  <si>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</si>
  <si>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</si>
  <si>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</si>
  <si>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</si>
  <si>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</si>
  <si>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</si>
  <si>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</si>
  <si>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</si>
  <si>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</si>
  <si>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</si>
  <si>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</si>
  <si>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</si>
  <si>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</si>
  <si>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</si>
  <si>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</si>
  <si>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</si>
  <si>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</si>
  <si>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</si>
  <si>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</si>
  <si>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</si>
  <si>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</si>
  <si>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</si>
  <si>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</si>
  <si>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</si>
  <si>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</si>
  <si>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</si>
  <si>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</si>
  <si>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</si>
  <si>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</si>
  <si>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</si>
  <si>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</si>
  <si>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</si>
  <si>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</si>
  <si>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</si>
  <si>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</si>
  <si>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</si>
  <si>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</si>
  <si>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</si>
  <si>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</si>
  <si>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</si>
  <si>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</si>
  <si>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</si>
  <si>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</si>
  <si>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</si>
  <si>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</si>
  <si>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</si>
  <si>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</si>
  <si>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</si>
  <si>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</si>
  <si>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</si>
  <si>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</si>
  <si>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</si>
  <si>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</si>
  <si>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</si>
  <si>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</si>
  <si>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</si>
  <si>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</si>
  <si>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</si>
  <si>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</si>
  <si>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</si>
  <si>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</si>
  <si>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</si>
  <si>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</si>
  <si>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</si>
  <si>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</si>
  <si>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</si>
  <si>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</si>
  <si>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</si>
  <si>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</si>
  <si>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</si>
  <si>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</si>
  <si>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</si>
  <si>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</si>
  <si>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</si>
  <si>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</si>
  <si>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</si>
  <si>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</si>
  <si>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</si>
  <si>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</si>
  <si>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</si>
  <si>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</si>
  <si>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</si>
  <si>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</si>
  <si>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</si>
  <si>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</si>
  <si>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</si>
  <si>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</si>
  <si>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</si>
  <si>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</si>
  <si>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</si>
  <si>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</si>
  <si>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</si>
  <si>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</si>
  <si>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</si>
  <si>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</si>
  <si>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</si>
  <si>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</si>
  <si>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</si>
  <si>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</si>
  <si>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</si>
  <si>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</si>
  <si>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</si>
  <si>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</si>
  <si>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</si>
  <si>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</si>
  <si>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</si>
  <si>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</si>
  <si>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</si>
  <si>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</si>
  <si>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</si>
  <si>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</si>
  <si>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</si>
  <si>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</si>
  <si>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</si>
  <si>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</si>
  <si>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</si>
  <si>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</si>
  <si>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</si>
  <si>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</si>
  <si>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</si>
  <si>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</si>
  <si>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</si>
  <si>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</si>
  <si>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</si>
  <si>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</si>
  <si>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</si>
  <si>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</si>
  <si>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</si>
  <si>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</si>
  <si>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</si>
  <si>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</si>
  <si>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</si>
  <si>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</si>
  <si>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</si>
  <si>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</si>
  <si>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</si>
  <si>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</si>
  <si>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</si>
  <si>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</si>
  <si>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</si>
  <si>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</si>
  <si>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</si>
  <si>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</si>
  <si>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</si>
  <si>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</si>
  <si>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</si>
  <si>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</si>
  <si>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</si>
  <si>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</si>
  <si>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</si>
  <si>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</si>
  <si>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</si>
  <si>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</si>
  <si>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</si>
  <si>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</si>
  <si>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</si>
  <si>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</si>
  <si>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</si>
  <si>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</si>
  <si>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</si>
  <si>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</si>
  <si>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</si>
  <si>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</si>
  <si>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</si>
  <si>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</si>
  <si>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</si>
  <si>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</si>
  <si>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</si>
  <si>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</si>
  <si>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</si>
  <si>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</si>
  <si>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</si>
  <si>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</si>
  <si>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</si>
  <si>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</si>
  <si>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</si>
  <si>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</si>
  <si>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</si>
  <si>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</si>
  <si>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</si>
  <si>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</si>
  <si>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</si>
  <si>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</si>
  <si>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</si>
  <si>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</si>
  <si>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</si>
  <si>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</si>
  <si>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</si>
  <si>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</si>
  <si>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</si>
  <si>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</si>
  <si>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</si>
  <si>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</si>
  <si>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</si>
  <si>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</si>
  <si>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</si>
  <si>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</si>
  <si>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</si>
  <si>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</si>
  <si>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</si>
  <si>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</si>
  <si>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</si>
  <si>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</si>
  <si>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</si>
  <si>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</si>
  <si>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</si>
  <si>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</si>
  <si>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</si>
  <si>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</si>
  <si>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</si>
  <si>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</si>
  <si>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</si>
  <si>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</si>
  <si>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</si>
  <si>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</si>
  <si>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</si>
  <si>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</si>
  <si>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</si>
  <si>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</si>
  <si>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</si>
  <si>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</si>
  <si>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</si>
  <si>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</si>
  <si>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</si>
  <si>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</si>
  <si>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</si>
  <si>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</si>
  <si>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</si>
  <si>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</si>
  <si>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</si>
  <si>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</si>
  <si>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</si>
  <si>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</si>
  <si>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</si>
  <si>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</si>
  <si>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</si>
  <si>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</si>
  <si>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</si>
  <si>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</si>
  <si>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</si>
  <si>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</si>
  <si>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</si>
  <si>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</si>
  <si>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</si>
  <si>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</si>
  <si>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</si>
  <si>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</si>
  <si>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</si>
  <si>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</si>
  <si>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</si>
  <si>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</si>
  <si>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</si>
  <si>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</si>
  <si>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</si>
  <si>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</si>
  <si>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</si>
  <si>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</si>
  <si>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</si>
  <si>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</si>
  <si>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</si>
  <si>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</si>
  <si>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</si>
  <si>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</si>
  <si>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</si>
  <si>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</si>
  <si>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</si>
  <si>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</si>
  <si>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</si>
  <si>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</si>
  <si>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</si>
  <si>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</si>
  <si>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</si>
  <si>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</si>
  <si>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</si>
  <si>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</si>
  <si>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</si>
  <si>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</si>
  <si>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</si>
  <si>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</si>
  <si>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</si>
  <si>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</si>
  <si>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</si>
  <si>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</si>
  <si>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</si>
  <si>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</si>
  <si>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</si>
  <si>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</si>
  <si>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</si>
  <si>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</si>
  <si>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</si>
  <si>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</si>
  <si>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</si>
  <si>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</si>
  <si>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</si>
  <si>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</si>
  <si>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</si>
  <si>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</si>
  <si>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</si>
  <si>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</si>
  <si>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</si>
  <si>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</si>
  <si>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</si>
  <si>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</si>
  <si>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</si>
  <si>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</si>
  <si>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</si>
  <si>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</si>
  <si>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</si>
  <si>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</si>
  <si>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</si>
  <si>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</si>
  <si>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</si>
  <si>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</si>
  <si>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</si>
  <si>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</si>
  <si>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</si>
  <si>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</si>
  <si>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</si>
  <si>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</si>
  <si>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</si>
  <si>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</si>
  <si>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</si>
  <si>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</si>
  <si>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</si>
  <si>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</si>
  <si>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</si>
  <si>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</si>
  <si>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</si>
  <si>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</si>
  <si>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</si>
  <si>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</si>
  <si>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</si>
  <si>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</si>
  <si>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</si>
  <si>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</si>
  <si>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</si>
  <si>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</si>
  <si>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</si>
  <si>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</si>
  <si>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</si>
  <si>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</si>
  <si>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</si>
  <si>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</si>
  <si>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</si>
  <si>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</si>
  <si>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</si>
  <si>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</si>
  <si>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</si>
  <si>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</si>
  <si>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</si>
  <si>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</si>
  <si>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</si>
  <si>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</si>
  <si>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</si>
  <si>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</si>
  <si>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</si>
  <si>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</si>
  <si>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</si>
  <si>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</si>
  <si>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</si>
  <si>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</si>
  <si>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</si>
  <si>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</si>
  <si>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</si>
  <si>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</si>
  <si>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</si>
  <si>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</si>
  <si>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</si>
  <si>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</si>
  <si>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</si>
  <si>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</si>
  <si>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</si>
  <si>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</si>
  <si>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</si>
  <si>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</si>
  <si>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</si>
  <si>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</si>
  <si>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</si>
  <si>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</si>
  <si>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</si>
  <si>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</si>
  <si>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</si>
  <si>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</si>
  <si>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</si>
  <si>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</si>
  <si>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</si>
  <si>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</si>
  <si>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</si>
  <si>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</si>
  <si>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</si>
  <si>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</si>
  <si>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</si>
  <si>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</si>
  <si>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</si>
  <si>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</si>
  <si>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</si>
  <si>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</si>
  <si>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</si>
  <si>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</si>
  <si>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</si>
  <si>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</si>
  <si>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</si>
  <si>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</si>
  <si>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</si>
  <si>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</si>
  <si>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</si>
  <si>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</si>
  <si>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</si>
  <si>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</si>
  <si>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</si>
  <si>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</si>
  <si>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</si>
  <si>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</si>
  <si>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</si>
  <si>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</si>
  <si>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</si>
  <si>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</si>
  <si>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</si>
  <si>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</si>
  <si>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</si>
  <si>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</si>
  <si>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</si>
  <si>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</si>
  <si>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</si>
  <si>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</si>
  <si>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</si>
  <si>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</si>
  <si>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</si>
  <si>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</si>
  <si>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</si>
  <si>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</si>
  <si>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</si>
  <si>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</si>
  <si>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</si>
  <si>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</si>
  <si>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</si>
  <si>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</si>
  <si>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</si>
  <si>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</si>
  <si>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</si>
  <si>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</si>
  <si>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</si>
  <si>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</si>
  <si>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</si>
  <si>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</si>
  <si>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</si>
  <si>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</si>
  <si>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</si>
  <si>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</si>
  <si>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</si>
  <si>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</si>
  <si>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</si>
  <si>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</si>
  <si>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</si>
  <si>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</si>
  <si>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</si>
  <si>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</si>
  <si>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</si>
  <si>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</si>
  <si>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</si>
  <si>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</si>
  <si>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</si>
  <si>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</si>
  <si>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</si>
  <si>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</si>
  <si>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</si>
  <si>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</si>
  <si>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</si>
  <si>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</si>
  <si>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</si>
  <si>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</si>
  <si>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</si>
  <si>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</si>
  <si>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</si>
  <si>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</si>
  <si>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</si>
  <si>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</si>
  <si>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</si>
  <si>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</si>
  <si>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</si>
  <si>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</si>
  <si>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</si>
  <si>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</si>
  <si>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</si>
  <si>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</si>
  <si>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</si>
  <si>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</si>
  <si>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</si>
  <si>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</si>
  <si>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</si>
  <si>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</si>
  <si>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</si>
  <si>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</si>
  <si>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</si>
  <si>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</si>
  <si>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</si>
  <si>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</si>
  <si>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</si>
  <si>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</si>
  <si>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</si>
  <si>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</si>
  <si>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</si>
  <si>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</si>
  <si>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</si>
  <si>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</si>
  <si>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</si>
  <si>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</si>
  <si>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</si>
  <si>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</si>
  <si>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</si>
  <si>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</si>
  <si>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</si>
  <si>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</si>
  <si>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</si>
  <si>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</si>
  <si>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</si>
  <si>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</si>
  <si>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</si>
  <si>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</si>
  <si>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</si>
  <si>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</si>
  <si>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</si>
  <si>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</si>
  <si>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</si>
  <si>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</si>
  <si>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</si>
  <si>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</si>
  <si>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</si>
  <si>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</si>
  <si>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</si>
  <si>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</si>
  <si>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</si>
  <si>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</si>
  <si>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</si>
  <si>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</si>
  <si>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</si>
  <si>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</si>
  <si>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</si>
  <si>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</si>
  <si>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</si>
  <si>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</si>
  <si>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</si>
  <si>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</si>
  <si>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</si>
  <si>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</si>
  <si>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</si>
  <si>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</si>
  <si>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</si>
  <si>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</si>
  <si>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</si>
  <si>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</si>
  <si>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</si>
  <si>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</si>
  <si>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</si>
  <si>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</si>
  <si>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</si>
  <si>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</si>
  <si>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</si>
  <si>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</si>
  <si>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</si>
  <si>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</si>
  <si>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</si>
  <si>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</si>
  <si>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</si>
  <si>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</si>
  <si>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</si>
  <si>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</si>
  <si>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</si>
  <si>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</si>
  <si>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</si>
  <si>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</si>
  <si>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</si>
  <si>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</si>
  <si>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</si>
  <si>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</si>
  <si>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</si>
  <si>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</si>
  <si>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</si>
  <si>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</si>
  <si>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</si>
  <si>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</si>
  <si>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</si>
  <si>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</si>
  <si>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</si>
  <si>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</si>
  <si>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</si>
  <si>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</si>
  <si>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</si>
  <si>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</si>
  <si>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</si>
  <si>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</si>
  <si>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</si>
  <si>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</si>
  <si>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</si>
  <si>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</si>
  <si>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</si>
  <si>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</si>
  <si>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</si>
  <si>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</si>
  <si>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</si>
  <si>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</si>
  <si>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</si>
  <si>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</si>
  <si>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</si>
  <si>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</si>
  <si>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</si>
  <si>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</si>
  <si>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</si>
  <si>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</si>
  <si>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</si>
  <si>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</si>
  <si>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</si>
  <si>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</si>
  <si>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</si>
  <si>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</si>
  <si>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</si>
  <si>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</si>
  <si>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</si>
  <si>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</si>
  <si>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</si>
  <si>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</si>
  <si>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</si>
  <si>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</si>
  <si>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</si>
  <si>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</si>
  <si>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</si>
  <si>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</si>
  <si>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</si>
  <si>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</si>
  <si>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</si>
  <si>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</si>
  <si>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</si>
  <si>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</si>
  <si>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</si>
  <si>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</si>
  <si>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</si>
  <si>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</si>
  <si>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</si>
  <si>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</si>
  <si>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</si>
  <si>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</si>
  <si>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</si>
  <si>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</si>
  <si>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</si>
  <si>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</si>
  <si>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</si>
  <si>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</si>
  <si>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</si>
  <si>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</si>
  <si>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</si>
  <si>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</si>
  <si>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</si>
  <si>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</si>
  <si>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</si>
  <si>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</si>
  <si>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</si>
  <si>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</si>
  <si>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</si>
  <si>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</si>
  <si>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</si>
  <si>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</si>
  <si>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</si>
  <si>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</si>
  <si>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</si>
  <si>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</si>
  <si>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</si>
  <si>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</si>
  <si>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</si>
  <si>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</si>
  <si>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</si>
  <si>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</si>
  <si>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</si>
  <si>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</si>
  <si>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</si>
  <si>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</si>
  <si>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</si>
  <si>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</si>
  <si>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</si>
  <si>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</si>
  <si>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</si>
  <si>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</si>
  <si>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</si>
  <si>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</si>
  <si>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</si>
  <si>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</si>
  <si>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</si>
  <si>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</si>
  <si>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</si>
  <si>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</si>
  <si>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</si>
  <si>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</si>
  <si>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</si>
  <si>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</si>
  <si>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</si>
  <si>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</si>
  <si>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</si>
  <si>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</si>
  <si>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</si>
  <si>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</si>
  <si>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</si>
  <si>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</si>
  <si>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</si>
  <si>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</si>
  <si>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</si>
  <si>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</si>
  <si>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</si>
  <si>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</si>
  <si>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</si>
  <si>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</si>
  <si>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</si>
  <si>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</si>
  <si>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</si>
  <si>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</si>
  <si>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</si>
  <si>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</si>
  <si>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</si>
  <si>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</si>
  <si>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</si>
  <si>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</si>
  <si>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</si>
  <si>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</si>
  <si>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</si>
  <si>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</si>
  <si>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</si>
  <si>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</si>
  <si>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</si>
  <si>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</si>
  <si>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</si>
  <si>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</si>
  <si>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</si>
  <si>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</si>
  <si>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</si>
  <si>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</si>
  <si>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</si>
  <si>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</si>
  <si>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</si>
  <si>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</si>
  <si>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</si>
  <si>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</si>
  <si>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</si>
  <si>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</si>
  <si>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</si>
  <si>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</si>
  <si>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</si>
  <si>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</si>
  <si>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</si>
  <si>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</si>
  <si>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</si>
  <si>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</si>
  <si>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</si>
  <si>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</si>
  <si>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</si>
  <si>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</si>
  <si>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</si>
  <si>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</si>
  <si>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</si>
  <si>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</si>
  <si>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</si>
  <si>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</si>
  <si>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</si>
  <si>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</si>
  <si>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</si>
  <si>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</si>
  <si>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</si>
  <si>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</si>
  <si>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</si>
  <si>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</si>
  <si>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</si>
  <si>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</si>
  <si>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</si>
  <si>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</si>
  <si>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</si>
  <si>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</si>
  <si>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</si>
  <si>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</si>
  <si>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</si>
  <si>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</si>
  <si>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</si>
  <si>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</si>
  <si>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</si>
  <si>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</si>
  <si>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</si>
  <si>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</si>
  <si>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</si>
  <si>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</si>
  <si>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</si>
  <si>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</si>
  <si>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</si>
  <si>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</si>
  <si>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</si>
  <si>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</si>
  <si>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</si>
  <si>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</si>
  <si>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</si>
  <si>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</si>
  <si>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</si>
  <si>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</si>
  <si>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</si>
  <si>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</si>
  <si>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</si>
  <si>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</si>
  <si>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</si>
  <si>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</si>
  <si>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</si>
  <si>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</si>
  <si>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</si>
  <si>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</si>
  <si>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</si>
  <si>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</si>
  <si>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</si>
  <si>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</si>
  <si>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</si>
  <si>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</si>
  <si>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</si>
  <si>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</si>
  <si>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</si>
  <si>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</si>
  <si>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</si>
  <si>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</si>
  <si>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</si>
  <si>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</si>
  <si>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</si>
  <si>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</si>
  <si>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</si>
  <si>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</si>
  <si>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</si>
  <si>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</si>
  <si>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</si>
  <si>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</si>
  <si>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</si>
  <si>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</si>
  <si>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</si>
  <si>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</si>
  <si>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</si>
  <si>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</si>
  <si>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</si>
  <si>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</si>
  <si>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</si>
  <si>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</si>
  <si>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</si>
  <si>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</si>
  <si>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</si>
  <si>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</si>
  <si>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</si>
  <si>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</si>
  <si>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</si>
  <si>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</si>
  <si>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</si>
  <si>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</si>
  <si>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</si>
  <si>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</si>
  <si>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</si>
  <si>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</si>
  <si>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</si>
  <si>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</si>
  <si>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</si>
  <si>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</si>
  <si>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</si>
  <si>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</si>
  <si>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</si>
  <si>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</si>
  <si>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</si>
  <si>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</si>
  <si>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</si>
  <si>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</si>
  <si>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</si>
  <si>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</si>
  <si>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</si>
  <si>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</si>
  <si>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</si>
  <si>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</si>
  <si>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</si>
  <si>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</si>
  <si>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</si>
  <si>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</si>
  <si>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</si>
  <si>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</si>
  <si>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</si>
  <si>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</si>
  <si>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</si>
  <si>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</si>
  <si>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</si>
  <si>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</si>
  <si>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</si>
  <si>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</si>
  <si>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</si>
  <si>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</si>
  <si>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</si>
  <si>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</si>
  <si>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</si>
  <si>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</si>
  <si>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</si>
  <si>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</si>
  <si>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</si>
  <si>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</si>
  <si>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</si>
  <si>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</si>
  <si>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</si>
  <si>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</si>
  <si>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</si>
  <si>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</si>
  <si>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</si>
  <si>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</si>
  <si>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</si>
  <si>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</si>
  <si>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</si>
  <si>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</si>
  <si>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</si>
  <si>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</si>
  <si>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</si>
  <si>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</si>
  <si>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</si>
  <si>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</si>
  <si>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</si>
  <si>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</si>
  <si>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</si>
  <si>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</si>
  <si>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</si>
  <si>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</si>
  <si>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</si>
  <si>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</si>
  <si>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</si>
  <si>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</si>
  <si>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</si>
  <si>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</si>
  <si>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</si>
  <si>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</si>
  <si>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</si>
  <si>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</si>
  <si>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</si>
  <si>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</si>
  <si>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</si>
  <si>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</si>
  <si>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</si>
  <si>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</si>
  <si>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</si>
  <si>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</si>
  <si>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</si>
  <si>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</si>
  <si>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</si>
  <si>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</si>
  <si>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</si>
  <si>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</si>
  <si>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</si>
  <si>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</si>
  <si>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</si>
  <si>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</si>
  <si>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</si>
  <si>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</si>
  <si>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</si>
  <si>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</si>
  <si>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</si>
  <si>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</si>
  <si>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</si>
  <si>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</si>
  <si>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</si>
  <si>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</si>
  <si>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</si>
  <si>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</si>
  <si>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</si>
  <si>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</si>
  <si>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</si>
  <si>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</si>
  <si>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</si>
  <si>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</si>
  <si>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</si>
  <si>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</si>
  <si>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</si>
  <si>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</si>
  <si>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</si>
  <si>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</si>
  <si>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</si>
  <si>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</si>
  <si>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</si>
  <si>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</si>
  <si>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</si>
  <si>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</si>
  <si>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</si>
  <si>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</si>
  <si>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</si>
  <si>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</si>
  <si>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</si>
  <si>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</si>
  <si>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</si>
  <si>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</si>
  <si>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</si>
  <si>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</si>
  <si>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</si>
  <si>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</si>
  <si>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</si>
  <si>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</si>
  <si>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</si>
  <si>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</si>
  <si>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</si>
  <si>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</si>
  <si>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</si>
  <si>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</si>
  <si>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</si>
  <si>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</si>
  <si>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</si>
  <si>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</si>
  <si>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</si>
  <si>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</si>
  <si>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</si>
  <si>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</si>
  <si>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</si>
  <si>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</si>
  <si>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</si>
  <si>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</si>
  <si>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</si>
  <si>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</si>
  <si>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</si>
  <si>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</si>
  <si>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</si>
  <si>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</si>
  <si>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</si>
  <si>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</si>
  <si>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</si>
  <si>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</si>
  <si>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</si>
  <si>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</si>
  <si>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</si>
  <si>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</si>
  <si>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</si>
  <si>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</si>
  <si>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</si>
  <si>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</si>
  <si>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</si>
  <si>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</si>
  <si>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</si>
  <si>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</si>
  <si>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</si>
  <si>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</si>
  <si>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</si>
  <si>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</si>
  <si>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</si>
  <si>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</si>
  <si>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</si>
  <si>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</si>
  <si>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</si>
  <si>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</si>
  <si>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</si>
  <si>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</si>
  <si>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</si>
  <si>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</si>
  <si>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</si>
  <si>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</si>
  <si>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</si>
  <si>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</si>
  <si>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</si>
  <si>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</si>
  <si>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</si>
  <si>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</si>
  <si>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</si>
  <si>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</si>
  <si>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</si>
  <si>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</si>
  <si>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</si>
  <si>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</si>
  <si>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</si>
  <si>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</si>
  <si>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</si>
  <si>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</si>
  <si>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</si>
  <si>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</si>
  <si>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</si>
  <si>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</si>
  <si>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</si>
  <si>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</si>
  <si>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</si>
  <si>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</si>
  <si>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</si>
  <si>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</si>
  <si>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</si>
  <si>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</si>
  <si>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</si>
  <si>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</si>
  <si>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</si>
  <si>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</si>
  <si>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</si>
  <si>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</si>
  <si>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</si>
  <si>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</si>
  <si>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</si>
  <si>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</si>
  <si>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</si>
  <si>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</si>
  <si>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</si>
  <si>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</si>
  <si>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</si>
  <si>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</si>
  <si>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</si>
  <si>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</si>
  <si>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</si>
  <si>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</si>
  <si>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</si>
  <si>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</si>
  <si>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</si>
  <si>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</si>
  <si>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</si>
  <si>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</si>
  <si>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</si>
  <si>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</si>
  <si>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</si>
  <si>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</si>
  <si>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</si>
  <si>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</si>
  <si>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</si>
  <si>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</si>
  <si>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</si>
  <si>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</si>
  <si>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</si>
  <si>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</si>
  <si>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</si>
  <si>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</si>
  <si>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</si>
  <si>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</si>
  <si>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</si>
  <si>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</si>
  <si>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</si>
  <si>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</si>
  <si>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</si>
  <si>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</si>
  <si>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</si>
  <si>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</si>
  <si>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</si>
  <si>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</si>
  <si>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</si>
  <si>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</si>
  <si>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</si>
  <si>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</si>
  <si>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</si>
  <si>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</si>
  <si>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</si>
  <si>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</si>
  <si>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</si>
  <si>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</si>
  <si>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</si>
  <si>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</si>
  <si>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</si>
  <si>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</si>
  <si>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</si>
  <si>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</si>
  <si>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</si>
  <si>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</si>
  <si>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</si>
  <si>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</si>
  <si>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</si>
  <si>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</si>
  <si>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</si>
  <si>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</si>
  <si>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</si>
  <si>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</si>
  <si>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</si>
  <si>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</si>
  <si>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</si>
  <si>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</si>
  <si>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</si>
  <si>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</si>
  <si>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</si>
  <si>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</si>
  <si>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</si>
  <si>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</si>
  <si>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</si>
  <si>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</si>
  <si>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</si>
  <si>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</si>
  <si>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</si>
  <si>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</si>
  <si>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</si>
  <si>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</si>
  <si>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</si>
  <si>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</si>
  <si>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</si>
  <si>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</si>
  <si>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</si>
  <si>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</si>
  <si>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</si>
  <si>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</si>
  <si>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</si>
  <si>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</si>
  <si>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</si>
  <si>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</si>
  <si>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</si>
  <si>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</si>
  <si>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</si>
  <si>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</si>
  <si>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</si>
  <si>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</si>
  <si>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</si>
  <si>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</si>
  <si>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</si>
  <si>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</si>
  <si>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</si>
  <si>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</si>
  <si>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</si>
  <si>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</si>
  <si>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</si>
  <si>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</si>
  <si>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</si>
  <si>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</si>
  <si>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</si>
  <si>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</si>
  <si>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</si>
  <si>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</si>
  <si>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</si>
  <si>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</si>
  <si>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</si>
  <si>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</si>
  <si>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</si>
  <si>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</si>
  <si>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</si>
  <si>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</si>
  <si>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</si>
  <si>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</si>
  <si>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</si>
  <si>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</si>
  <si>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</si>
  <si>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</si>
  <si>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</si>
  <si>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</si>
  <si>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</si>
  <si>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</si>
  <si>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</si>
  <si>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</si>
  <si>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</si>
  <si>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</si>
  <si>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</si>
  <si>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</si>
  <si>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</si>
  <si>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</si>
  <si>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</si>
  <si>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</si>
  <si>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</si>
  <si>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</si>
  <si>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</si>
  <si>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</si>
  <si>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</si>
  <si>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</si>
  <si>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</si>
  <si>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</si>
  <si>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</si>
  <si>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</si>
  <si>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</si>
  <si>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</si>
  <si>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</si>
  <si>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</si>
  <si>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</si>
  <si>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</si>
  <si>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</si>
  <si>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</si>
  <si>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</si>
  <si>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</si>
  <si>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</si>
  <si>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</si>
  <si>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</si>
  <si>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</si>
  <si>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</si>
  <si>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</si>
  <si>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</si>
  <si>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</si>
  <si>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</si>
  <si>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</si>
  <si>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</si>
  <si>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</si>
  <si>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</si>
  <si>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</si>
  <si>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</si>
  <si>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</si>
  <si>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</si>
  <si>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</si>
  <si>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</si>
  <si>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</si>
  <si>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</si>
  <si>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</si>
  <si>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</si>
  <si>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</si>
  <si>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</si>
  <si>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</si>
  <si>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</si>
  <si>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</si>
  <si>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</si>
  <si>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</si>
  <si>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</si>
  <si>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</si>
  <si>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</si>
  <si>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</si>
  <si>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</si>
  <si>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</si>
  <si>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</si>
  <si>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</si>
  <si>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</si>
  <si>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</si>
  <si>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</si>
  <si>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</si>
  <si>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</si>
  <si>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</si>
  <si>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</si>
  <si>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</si>
  <si>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</si>
  <si>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</si>
  <si>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</si>
  <si>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</si>
  <si>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</si>
  <si>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</si>
  <si>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</si>
  <si>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</si>
  <si>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</si>
  <si>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</si>
  <si>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</si>
  <si>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</si>
  <si>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</si>
  <si>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</si>
  <si>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</si>
  <si>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</si>
  <si>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</si>
  <si>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</si>
  <si>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</si>
  <si>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</si>
  <si>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</si>
  <si>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</si>
  <si>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</si>
  <si>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</si>
  <si>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</si>
  <si>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</si>
  <si>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</si>
  <si>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</si>
  <si>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</si>
  <si>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</si>
  <si>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</si>
  <si>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</si>
  <si>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</si>
  <si>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</si>
  <si>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</si>
  <si>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</si>
  <si>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</si>
  <si>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</si>
  <si>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</si>
  <si>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</si>
  <si>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</si>
  <si>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</si>
  <si>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</si>
  <si>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</si>
  <si>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</si>
  <si>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</si>
  <si>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</si>
  <si>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</si>
  <si>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</si>
  <si>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</si>
  <si>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</si>
  <si>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</si>
  <si>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</si>
  <si>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</si>
  <si>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</si>
  <si>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</si>
  <si>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</si>
  <si>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</si>
  <si>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</si>
  <si>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</si>
  <si>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</si>
  <si>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</si>
  <si>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</si>
  <si>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</si>
  <si>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</si>
  <si>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</si>
  <si>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</si>
  <si>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</si>
  <si>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</si>
  <si>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</si>
  <si>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</si>
  <si>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</si>
  <si>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</si>
  <si>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</si>
  <si>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</si>
  <si>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</si>
  <si>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</si>
  <si>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</si>
  <si>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</si>
  <si>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</si>
  <si>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</si>
  <si>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</si>
  <si>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</si>
  <si>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</si>
  <si>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</si>
  <si>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</si>
  <si>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</si>
  <si>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</si>
  <si>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</si>
  <si>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</si>
  <si>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</si>
  <si>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</si>
  <si>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</si>
  <si>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</si>
  <si>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</si>
  <si>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</si>
  <si>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</si>
  <si>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</si>
  <si>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</si>
  <si>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</si>
  <si>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</si>
  <si>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</si>
  <si>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</si>
  <si>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</si>
  <si>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</si>
  <si>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</si>
  <si>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</si>
  <si>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</si>
  <si>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</si>
  <si>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</si>
  <si>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</si>
  <si>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</si>
  <si>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</si>
  <si>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</si>
  <si>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</si>
  <si>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</si>
  <si>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</si>
  <si>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</si>
  <si>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</si>
  <si>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</si>
  <si>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</si>
  <si>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</si>
  <si>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</si>
  <si>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</si>
  <si>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</si>
  <si>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</si>
  <si>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</si>
  <si>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</si>
  <si>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</si>
  <si>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</si>
  <si>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</si>
  <si>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</si>
  <si>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</si>
  <si>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</si>
  <si>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</si>
  <si>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</si>
  <si>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</si>
  <si>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</si>
  <si>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</si>
  <si>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</si>
  <si>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</si>
  <si>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</si>
  <si>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</si>
  <si>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</si>
  <si>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</si>
  <si>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</si>
  <si>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</si>
  <si>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</si>
  <si>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</si>
  <si>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</si>
  <si>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</si>
  <si>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</si>
  <si>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</si>
  <si>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</si>
  <si>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</si>
  <si>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</si>
  <si>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</si>
  <si>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</si>
  <si>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</si>
  <si>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</si>
  <si>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</si>
  <si>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</si>
  <si>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</si>
  <si>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</si>
  <si>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</si>
  <si>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</si>
  <si>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</si>
  <si>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</si>
  <si>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</si>
  <si>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</si>
  <si>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</si>
  <si>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</si>
  <si>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</si>
  <si>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</si>
  <si>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</si>
  <si>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</si>
  <si>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</si>
  <si>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</si>
  <si>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</si>
  <si>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</si>
  <si>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</si>
  <si>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</si>
  <si>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</si>
  <si>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</si>
  <si>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</si>
  <si>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</si>
  <si>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</si>
  <si>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</si>
  <si>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</si>
  <si>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</si>
  <si>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</si>
  <si>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</si>
  <si>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</si>
  <si>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</si>
  <si>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</si>
  <si>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</si>
  <si>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</si>
  <si>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</si>
  <si>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</si>
  <si>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</si>
  <si>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</si>
  <si>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</si>
  <si>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</si>
  <si>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</si>
  <si>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</si>
  <si>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</si>
  <si>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</si>
  <si>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</si>
  <si>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</si>
  <si>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</si>
  <si>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</si>
  <si>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</si>
  <si>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</si>
  <si>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</si>
  <si>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</si>
  <si>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</si>
  <si>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</si>
  <si>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</si>
  <si>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</si>
  <si>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</si>
  <si>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</si>
  <si>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</si>
  <si>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</si>
  <si>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</si>
  <si>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</si>
  <si>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</si>
  <si>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</si>
  <si>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</si>
  <si>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</si>
  <si>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</si>
  <si>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</si>
  <si>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</si>
  <si>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</si>
  <si>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</si>
  <si>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</si>
  <si>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</si>
  <si>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</si>
  <si>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</si>
  <si>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</si>
  <si>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</si>
  <si>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</si>
  <si>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</si>
  <si>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</si>
  <si>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</si>
  <si>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</si>
  <si>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</si>
  <si>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</si>
  <si>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</si>
  <si>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</si>
  <si>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</si>
  <si>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</si>
  <si>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</si>
  <si>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</si>
  <si>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</si>
  <si>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</si>
  <si>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</si>
  <si>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</si>
  <si>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</si>
  <si>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</si>
  <si>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</si>
  <si>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</si>
  <si>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</si>
  <si>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</si>
  <si>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</si>
  <si>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</si>
  <si>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</si>
  <si>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</si>
  <si>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</si>
  <si>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</si>
  <si>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</si>
  <si>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</si>
  <si>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</si>
  <si>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</si>
  <si>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</si>
  <si>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</si>
  <si>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</si>
  <si>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</si>
  <si>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</si>
  <si>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</si>
  <si>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</si>
  <si>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</si>
  <si>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</si>
  <si>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</si>
  <si>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</si>
  <si>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</si>
  <si>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</si>
  <si>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</si>
  <si>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</si>
  <si>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</si>
  <si>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</si>
  <si>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</si>
  <si>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</si>
  <si>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</si>
  <si>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</si>
  <si>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</si>
  <si>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</si>
  <si>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</si>
  <si>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</si>
  <si>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</si>
  <si>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</si>
  <si>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</si>
  <si>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</si>
  <si>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</si>
  <si>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</si>
  <si>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</si>
  <si>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</si>
  <si>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</si>
  <si>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</si>
  <si>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</si>
  <si>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</si>
  <si>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</si>
  <si>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</si>
  <si>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</si>
  <si>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</si>
  <si>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</si>
  <si>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</si>
  <si>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</si>
  <si>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</si>
  <si>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</si>
  <si>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</si>
  <si>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</si>
  <si>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</si>
  <si>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</si>
  <si>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</si>
  <si>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</si>
  <si>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</si>
  <si>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</si>
  <si>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</si>
  <si>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</si>
  <si>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</si>
  <si>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</si>
  <si>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</si>
  <si>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</si>
  <si>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</si>
  <si>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</si>
  <si>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</si>
  <si>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</si>
  <si>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</si>
  <si>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</si>
  <si>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</si>
  <si>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</si>
  <si>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</si>
  <si>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</si>
  <si>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</si>
  <si>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</si>
  <si>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</si>
  <si>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</si>
  <si>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</si>
  <si>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</si>
  <si>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</si>
  <si>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</si>
  <si>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</si>
  <si>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</si>
  <si>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</si>
  <si>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</si>
  <si>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</si>
  <si>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</si>
  <si>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</si>
  <si>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</si>
  <si>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</si>
  <si>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</si>
  <si>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</si>
  <si>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</si>
  <si>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</si>
  <si>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</si>
  <si>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</si>
  <si>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</si>
  <si>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</si>
  <si>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</si>
  <si>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</si>
  <si>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</si>
  <si>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</si>
  <si>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</si>
  <si>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</si>
  <si>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</si>
  <si>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</si>
  <si>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</si>
  <si>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</si>
  <si>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</si>
  <si>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</si>
  <si>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</si>
  <si>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</si>
  <si>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</si>
  <si>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</si>
  <si>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</si>
  <si>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</si>
  <si>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</si>
  <si>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</si>
  <si>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</si>
  <si>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</si>
  <si>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</si>
  <si>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</si>
  <si>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</si>
  <si>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</si>
  <si>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</si>
  <si>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</si>
  <si>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</si>
  <si>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</si>
  <si>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</si>
  <si>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</si>
  <si>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</si>
  <si>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</si>
  <si>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</si>
  <si>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</si>
  <si>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</si>
  <si>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</si>
  <si>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</si>
  <si>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</si>
  <si>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</si>
  <si>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</si>
  <si>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</si>
  <si>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</si>
  <si>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</si>
  <si>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</si>
  <si>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</si>
  <si>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</si>
  <si>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</si>
  <si>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</si>
  <si>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</si>
  <si>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</si>
  <si>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</si>
  <si>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</si>
  <si>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</si>
  <si>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</si>
  <si>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</si>
  <si>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</si>
  <si>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</si>
  <si>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</si>
  <si>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</si>
  <si>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</si>
  <si>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</si>
  <si>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</si>
  <si>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</si>
  <si>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</si>
  <si>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</si>
  <si>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</si>
  <si>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</si>
  <si>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</si>
  <si>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</si>
  <si>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</si>
  <si>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</si>
  <si>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</si>
  <si>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</si>
  <si>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</si>
  <si>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</si>
  <si>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</si>
  <si>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</si>
  <si>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</si>
  <si>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</si>
  <si>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</si>
  <si>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</si>
  <si>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</si>
  <si>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</si>
  <si>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</si>
  <si>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</si>
  <si>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</si>
  <si>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</si>
  <si>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</si>
  <si>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</si>
  <si>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</si>
  <si>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</si>
  <si>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</si>
  <si>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</si>
  <si>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</si>
  <si>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</si>
  <si>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</si>
  <si>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</si>
  <si>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</si>
  <si>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</si>
  <si>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</si>
  <si>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</si>
  <si>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</si>
  <si>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</si>
  <si>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</si>
  <si>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</si>
  <si>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</si>
  <si>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</si>
  <si>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</si>
  <si>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</si>
  <si>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</si>
  <si>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</si>
  <si>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</si>
  <si>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</si>
  <si>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</si>
  <si>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</si>
  <si>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</si>
  <si>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</si>
  <si>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</si>
  <si>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</si>
  <si>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</si>
  <si>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</si>
  <si>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</si>
  <si>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</si>
  <si>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</si>
  <si>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</si>
  <si>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</si>
  <si>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</si>
  <si>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</si>
  <si>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</si>
  <si>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</si>
  <si>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</si>
  <si>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</si>
  <si>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</si>
  <si>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</si>
  <si>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</si>
  <si>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</si>
  <si>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</si>
  <si>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</si>
  <si>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</si>
  <si>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</si>
  <si>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</si>
  <si>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</si>
  <si>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</si>
  <si>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</si>
  <si>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</si>
  <si>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</si>
  <si>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</si>
  <si>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</si>
  <si>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</si>
  <si>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</si>
  <si>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</si>
  <si>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</si>
  <si>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</si>
  <si>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</si>
  <si>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</si>
  <si>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</si>
  <si>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</si>
  <si>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</si>
  <si>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</si>
  <si>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</si>
  <si>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</si>
  <si>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</si>
  <si>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</si>
  <si>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</si>
  <si>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</si>
  <si>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</si>
  <si>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</si>
  <si>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</si>
  <si>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</si>
  <si>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</si>
  <si>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</si>
  <si>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</si>
  <si>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</si>
  <si>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</si>
  <si>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</si>
  <si>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</si>
  <si>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</si>
  <si>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</si>
  <si>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</si>
  <si>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</si>
  <si>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</si>
  <si>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</si>
  <si>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</si>
  <si>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</si>
  <si>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</si>
  <si>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</si>
  <si>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</si>
  <si>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</si>
  <si>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</si>
  <si>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</si>
  <si>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</si>
  <si>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</si>
  <si>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</si>
  <si>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</si>
  <si>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</si>
  <si>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</si>
  <si>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</si>
  <si>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</si>
  <si>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</si>
  <si>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</si>
  <si>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</si>
  <si>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</si>
  <si>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</si>
  <si>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</si>
  <si>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</si>
  <si>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</si>
  <si>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</si>
  <si>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</si>
  <si>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</si>
  <si>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</si>
  <si>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</si>
  <si>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</si>
  <si>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</si>
  <si>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</si>
  <si>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</si>
  <si>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</si>
  <si>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</si>
  <si>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</si>
  <si>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</si>
  <si>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</si>
  <si>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</si>
  <si>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</si>
  <si>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</si>
  <si>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</si>
  <si>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</si>
  <si>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</si>
  <si>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</si>
  <si>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</si>
  <si>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</si>
  <si>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</si>
  <si>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</si>
  <si>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</si>
  <si>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</si>
  <si>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</si>
  <si>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</si>
  <si>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</si>
  <si>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</si>
  <si>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</si>
  <si>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</si>
  <si>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</si>
  <si>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</si>
  <si>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</si>
  <si>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</si>
  <si>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</si>
  <si>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</si>
  <si>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</si>
  <si>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</si>
  <si>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</si>
  <si>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</si>
  <si>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</si>
  <si>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</si>
  <si>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</si>
  <si>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</si>
  <si>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</si>
  <si>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</si>
  <si>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</si>
  <si>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</si>
  <si>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</si>
  <si>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</si>
  <si>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</si>
  <si>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</si>
  <si>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</si>
  <si>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</si>
  <si>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</si>
  <si>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</si>
  <si>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</si>
  <si>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</si>
  <si>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</si>
  <si>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</si>
  <si>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</si>
  <si>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</si>
  <si>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</si>
  <si>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</si>
  <si>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</si>
  <si>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</si>
  <si>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</si>
  <si>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</si>
  <si>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</si>
  <si>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</si>
  <si>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</si>
  <si>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</si>
  <si>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</si>
  <si>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</si>
  <si>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</si>
  <si>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</si>
  <si>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</si>
  <si>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</si>
  <si>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</si>
  <si>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</si>
  <si>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</si>
  <si>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</si>
  <si>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</si>
  <si>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</si>
  <si>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</si>
  <si>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</si>
  <si>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</si>
  <si>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</si>
  <si>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</si>
  <si>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</si>
  <si>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</si>
  <si>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</si>
  <si>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</si>
  <si>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</si>
  <si>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</si>
  <si>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</si>
  <si>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</si>
  <si>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</si>
  <si>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</si>
  <si>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</si>
  <si>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</si>
  <si>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</si>
  <si>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</si>
  <si>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</si>
  <si>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</si>
  <si>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</si>
  <si>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</si>
  <si>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</si>
  <si>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</si>
  <si>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</si>
  <si>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</si>
  <si>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</si>
  <si>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</si>
  <si>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</si>
  <si>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</si>
  <si>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</si>
  <si>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</si>
  <si>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</si>
  <si>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</si>
  <si>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</si>
  <si>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</si>
  <si>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</si>
  <si>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</si>
  <si>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</si>
  <si>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</si>
  <si>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</si>
  <si>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</si>
  <si>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</si>
  <si>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</si>
  <si>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</si>
  <si>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</si>
  <si>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</si>
  <si>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</si>
  <si>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</si>
  <si>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</si>
  <si>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</si>
  <si>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</si>
  <si>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</si>
  <si>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</si>
  <si>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</si>
  <si>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</si>
  <si>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</si>
  <si>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</si>
  <si>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</si>
  <si>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</si>
  <si>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</si>
  <si>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</si>
  <si>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</si>
  <si>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</si>
  <si>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</si>
  <si>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</si>
  <si>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</si>
  <si>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</si>
  <si>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</si>
  <si>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</si>
  <si>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</si>
  <si>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</si>
  <si>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</si>
  <si>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</si>
  <si>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</si>
  <si>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</si>
  <si>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</si>
  <si>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</si>
  <si>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</si>
  <si>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</si>
  <si>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</si>
  <si>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</si>
  <si>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</si>
  <si>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</si>
  <si>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</si>
  <si>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</si>
  <si>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</si>
  <si>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</si>
  <si>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</si>
  <si>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</si>
  <si>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</si>
  <si>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</si>
  <si>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</si>
  <si>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</si>
  <si>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</si>
  <si>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</si>
  <si>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</si>
  <si>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</si>
  <si>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</si>
  <si>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</si>
  <si>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</si>
  <si>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</si>
  <si>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</si>
  <si>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</si>
  <si>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</si>
  <si>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</si>
  <si>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</si>
  <si>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</si>
  <si>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</si>
  <si>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</si>
  <si>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</si>
  <si>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</si>
  <si>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</si>
  <si>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</si>
  <si>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</si>
  <si>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</si>
  <si>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</si>
  <si>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</si>
  <si>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</si>
  <si>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</si>
  <si>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</si>
  <si>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</si>
  <si>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</si>
  <si>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</si>
  <si>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</si>
  <si>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</si>
  <si>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</si>
  <si>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</si>
  <si>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</si>
  <si>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</si>
  <si>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</si>
  <si>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</si>
  <si>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</si>
  <si>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</si>
  <si>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</si>
  <si>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</si>
  <si>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</si>
  <si>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</si>
  <si>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</si>
  <si>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</si>
  <si>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</si>
  <si>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</si>
  <si>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</si>
  <si>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</si>
  <si>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</si>
  <si>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</si>
  <si>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</si>
  <si>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</si>
  <si>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</si>
  <si>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</si>
  <si>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</si>
  <si>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</si>
  <si>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</si>
  <si>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</si>
  <si>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</si>
  <si>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</si>
  <si>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</si>
  <si>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</si>
  <si>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</si>
  <si>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</si>
  <si>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</si>
  <si>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</si>
  <si>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</si>
  <si>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</si>
  <si>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</si>
  <si>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</si>
  <si>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</si>
  <si>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</si>
  <si>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</si>
  <si>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</si>
  <si>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</si>
  <si>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</si>
  <si>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</si>
  <si>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</si>
  <si>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</si>
  <si>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</si>
  <si>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</si>
  <si>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</si>
  <si>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</si>
  <si>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</si>
  <si>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</si>
  <si>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</si>
  <si>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</si>
  <si>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</si>
  <si>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</si>
  <si>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</si>
  <si>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</si>
  <si>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</si>
  <si>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</si>
  <si>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</si>
  <si>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</si>
  <si>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</si>
  <si>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</si>
  <si>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</si>
  <si>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</si>
  <si>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</si>
  <si>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</si>
  <si>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</si>
  <si>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</si>
  <si>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</si>
  <si>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</si>
  <si>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</si>
  <si>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</si>
  <si>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</si>
  <si>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</si>
  <si>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</si>
  <si>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</si>
  <si>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</si>
  <si>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</si>
  <si>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</si>
  <si>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</si>
  <si>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</si>
  <si>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</si>
  <si>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</si>
  <si>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</si>
  <si>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</si>
  <si>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</si>
  <si>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</si>
  <si>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</si>
  <si>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</si>
  <si>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</si>
  <si>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</si>
  <si>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</si>
  <si>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</si>
  <si>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</si>
  <si>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</si>
  <si>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</si>
  <si>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</si>
  <si>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</si>
  <si>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</si>
  <si>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</si>
  <si>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</si>
  <si>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</si>
  <si>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</si>
  <si>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</si>
  <si>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</si>
  <si>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</si>
  <si>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</si>
  <si>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</si>
  <si>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</si>
  <si>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</si>
  <si>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</si>
  <si>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</si>
  <si>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</si>
  <si>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</si>
  <si>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</si>
  <si>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</si>
  <si>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</si>
  <si>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</si>
  <si>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</si>
  <si>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</si>
  <si>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</si>
  <si>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</si>
  <si>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</si>
  <si>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</si>
  <si>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</si>
  <si>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</si>
  <si>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</si>
  <si>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</si>
  <si>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</si>
  <si>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</si>
  <si>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</si>
  <si>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</si>
  <si>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</si>
  <si>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</si>
  <si>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</si>
  <si>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</si>
  <si>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</si>
  <si>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</si>
  <si>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</si>
  <si>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</si>
  <si>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</si>
  <si>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</si>
  <si>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</si>
  <si>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</si>
  <si>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</si>
  <si>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</si>
  <si>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</si>
  <si>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</si>
  <si>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</si>
  <si>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</si>
  <si>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</si>
  <si>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</si>
  <si>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</si>
  <si>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</si>
  <si>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</si>
  <si>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</si>
  <si>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</si>
  <si>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</si>
  <si>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</si>
  <si>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</si>
  <si>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</si>
  <si>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</si>
  <si>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</si>
  <si>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</si>
  <si>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</si>
  <si>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</si>
  <si>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</si>
  <si>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</si>
  <si>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</si>
  <si>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</si>
  <si>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</si>
  <si>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</si>
  <si>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</si>
  <si>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</si>
  <si>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</si>
  <si>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</si>
  <si>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</si>
  <si>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</si>
  <si>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</si>
  <si>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</si>
  <si>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</si>
  <si>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</si>
  <si>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</si>
  <si>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</si>
  <si>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</si>
  <si>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</si>
  <si>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</si>
  <si>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</si>
  <si>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</si>
  <si>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</si>
  <si>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</si>
  <si>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</si>
  <si>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</si>
  <si>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</si>
  <si>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</si>
  <si>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</si>
  <si>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</si>
  <si>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</si>
  <si>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</si>
  <si>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</si>
  <si>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</si>
  <si>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</si>
  <si>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</si>
  <si>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</si>
  <si>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</si>
  <si>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</si>
  <si>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</si>
  <si>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</si>
  <si>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</si>
  <si>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</si>
  <si>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</si>
  <si>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</si>
  <si>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</si>
  <si>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</si>
  <si>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</si>
  <si>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</si>
  <si>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</si>
  <si>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</si>
  <si>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</si>
  <si>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</si>
  <si>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</si>
  <si>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</si>
  <si>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</si>
  <si>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</si>
  <si>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</si>
  <si>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</si>
  <si>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</si>
  <si>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</si>
  <si>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</si>
  <si>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</si>
  <si>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</si>
  <si>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</si>
  <si>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</si>
  <si>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</si>
  <si>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</si>
  <si>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</si>
  <si>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</si>
  <si>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</si>
  <si>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</si>
  <si>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</si>
  <si>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</si>
  <si>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</si>
  <si>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</si>
  <si>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</si>
  <si>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</si>
  <si>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</si>
  <si>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</si>
  <si>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</si>
  <si>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</si>
  <si>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</si>
  <si>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</si>
  <si>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</si>
  <si>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</si>
  <si>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</si>
  <si>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</si>
  <si>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</si>
  <si>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</si>
  <si>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</si>
  <si>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</si>
  <si>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</si>
  <si>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</si>
  <si>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</si>
  <si>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</si>
  <si>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</si>
  <si>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</si>
  <si>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</si>
  <si>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</si>
  <si>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</si>
  <si>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</si>
  <si>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</si>
  <si>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</si>
  <si>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</si>
  <si>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</si>
  <si>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</si>
  <si>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</si>
  <si>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</si>
  <si>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</si>
  <si>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</si>
  <si>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</si>
  <si>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</si>
  <si>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</si>
  <si>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</si>
  <si>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</si>
  <si>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</si>
  <si>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</si>
  <si>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</si>
  <si>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</si>
  <si>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</si>
  <si>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</si>
  <si>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</si>
  <si>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</si>
  <si>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</si>
  <si>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</si>
  <si>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</si>
  <si>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</si>
  <si>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</si>
  <si>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</si>
  <si>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</si>
  <si>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</si>
  <si>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</si>
  <si>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</si>
  <si>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</si>
  <si>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</si>
  <si>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</si>
  <si>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</si>
  <si>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</si>
  <si>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</si>
  <si>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</si>
  <si>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</si>
  <si>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</si>
  <si>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</si>
  <si>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</si>
  <si>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</si>
  <si>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</si>
  <si>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</si>
  <si>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</si>
  <si>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</si>
  <si>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</si>
  <si>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</si>
  <si>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</si>
  <si>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</si>
  <si>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</si>
  <si>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</si>
  <si>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</si>
  <si>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</si>
  <si>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</si>
  <si>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</si>
  <si>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</si>
  <si>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</si>
  <si>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</si>
  <si>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</si>
  <si>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</si>
  <si>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</si>
  <si>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</si>
  <si>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</si>
  <si>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</si>
  <si>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</si>
  <si>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</si>
  <si>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</si>
  <si>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</si>
  <si>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</si>
  <si>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</si>
  <si>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</si>
  <si>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</si>
  <si>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</si>
  <si>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</si>
  <si>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</si>
  <si>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</si>
  <si>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</si>
  <si>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</si>
  <si>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</si>
  <si>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</si>
  <si>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</si>
  <si>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</si>
  <si>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</si>
  <si>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</si>
  <si>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</si>
  <si>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</si>
  <si>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</si>
  <si>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</si>
  <si>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</si>
  <si>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</si>
  <si>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</si>
  <si>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</si>
  <si>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</si>
  <si>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</si>
  <si>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</si>
  <si>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</si>
  <si>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</si>
  <si>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</si>
  <si>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</si>
  <si>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</si>
  <si>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</si>
  <si>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</si>
  <si>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</si>
  <si>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</si>
  <si>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</si>
  <si>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</si>
  <si>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</si>
  <si>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</si>
  <si>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</si>
  <si>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</si>
  <si>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</si>
  <si>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</si>
  <si>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</si>
  <si>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</si>
  <si>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</si>
  <si>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</si>
  <si>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</si>
  <si>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</si>
  <si>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</si>
  <si>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</si>
  <si>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</si>
  <si>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</si>
  <si>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</si>
  <si>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</si>
  <si>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</si>
  <si>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</si>
  <si>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</si>
  <si>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</si>
  <si>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</si>
  <si>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</si>
  <si>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</si>
  <si>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</si>
  <si>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</si>
  <si>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</si>
  <si>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</si>
  <si>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</si>
  <si>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</si>
  <si>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</si>
  <si>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</si>
  <si>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</si>
  <si>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</si>
  <si>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</si>
  <si>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</si>
  <si>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</si>
  <si>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</si>
  <si>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</si>
  <si>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</si>
  <si>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</si>
  <si>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</si>
  <si>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</si>
  <si>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</si>
  <si>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</si>
  <si>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</si>
  <si>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</si>
  <si>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</si>
  <si>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</si>
  <si>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</si>
  <si>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</si>
  <si>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</si>
  <si>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</si>
  <si>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</si>
  <si>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</si>
  <si>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</si>
  <si>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</si>
  <si>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</si>
  <si>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</si>
  <si>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</si>
  <si>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</si>
  <si>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</si>
  <si>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</si>
  <si>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</si>
  <si>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</si>
  <si>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</si>
  <si>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</si>
  <si>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</si>
  <si>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</si>
  <si>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</si>
  <si>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</si>
  <si>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</si>
  <si>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</si>
  <si>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</si>
  <si>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</si>
  <si>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</si>
  <si>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</si>
  <si>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</si>
  <si>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</si>
  <si>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</si>
  <si>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</si>
  <si>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</si>
  <si>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</si>
  <si>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</si>
  <si>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</si>
  <si>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</si>
  <si>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</si>
  <si>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</si>
  <si>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</si>
  <si>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</si>
  <si>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</si>
  <si>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</si>
  <si>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</si>
  <si>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</si>
  <si>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</si>
  <si>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</si>
  <si>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</si>
  <si>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</si>
  <si>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</si>
  <si>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</si>
  <si>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</si>
  <si>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</si>
  <si>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</si>
  <si>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</si>
  <si>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</si>
  <si>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</si>
  <si>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</si>
  <si>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</si>
  <si>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</si>
  <si>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</si>
  <si>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</si>
  <si>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</si>
  <si>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</si>
  <si>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</si>
  <si>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</si>
  <si>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</si>
  <si>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</si>
  <si>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</si>
  <si>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</si>
  <si>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</si>
  <si>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</si>
  <si>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</si>
  <si>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</si>
  <si>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</si>
  <si>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</si>
  <si>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</si>
  <si>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</si>
  <si>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</si>
  <si>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</si>
  <si>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</si>
  <si>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</si>
  <si>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</si>
  <si>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</si>
  <si>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</si>
  <si>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</si>
  <si>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</si>
  <si>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</si>
  <si>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</si>
  <si>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</si>
  <si>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</si>
  <si>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</si>
  <si>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</si>
  <si>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</si>
  <si>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</si>
  <si>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</si>
  <si>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</si>
  <si>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</si>
  <si>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</si>
  <si>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</si>
  <si>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</si>
  <si>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</si>
  <si>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</si>
  <si>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</si>
  <si>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</si>
  <si>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</si>
  <si>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</si>
  <si>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</si>
  <si>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</si>
  <si>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</si>
  <si>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</si>
  <si>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</si>
  <si>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</si>
  <si>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</si>
  <si>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</si>
  <si>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</si>
  <si>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</si>
  <si>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</si>
  <si>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</si>
  <si>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</si>
  <si>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</si>
  <si>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</si>
  <si>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</si>
  <si>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</si>
  <si>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</si>
  <si>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</si>
  <si>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</si>
  <si>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</si>
  <si>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</si>
  <si>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</si>
  <si>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</si>
  <si>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</si>
  <si>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</si>
  <si>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</si>
  <si>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</si>
  <si>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</si>
  <si>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</si>
  <si>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</si>
  <si>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</si>
  <si>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</si>
  <si>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</si>
  <si>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</si>
  <si>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</si>
  <si>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</si>
  <si>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</si>
  <si>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</si>
  <si>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</si>
  <si>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</si>
  <si>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</si>
  <si>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</si>
  <si>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</si>
  <si>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</si>
  <si>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</si>
  <si>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</si>
  <si>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</si>
  <si>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</si>
  <si>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</si>
  <si>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</si>
  <si>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</si>
  <si>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</si>
  <si>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</si>
  <si>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</si>
  <si>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</si>
  <si>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</si>
  <si>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</si>
  <si>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</si>
  <si>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</si>
  <si>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</si>
  <si>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</si>
  <si>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</si>
  <si>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</si>
  <si>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</si>
  <si>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</si>
  <si>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</si>
  <si>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</si>
  <si>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</si>
  <si>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</si>
  <si>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</si>
  <si>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</si>
  <si>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</si>
  <si>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</si>
  <si>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</si>
  <si>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</si>
  <si>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</si>
  <si>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</si>
  <si>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</si>
  <si>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</si>
  <si>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</si>
  <si>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</si>
  <si>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</si>
  <si>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</si>
  <si>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</si>
  <si>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</si>
  <si>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</si>
  <si>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</si>
  <si>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</si>
  <si>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</si>
  <si>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</si>
  <si>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</si>
  <si>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</si>
  <si>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</si>
  <si>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</si>
  <si>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</si>
  <si>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</si>
  <si>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</si>
  <si>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</si>
  <si>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</si>
  <si>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</si>
  <si>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</si>
  <si>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</si>
  <si>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</si>
  <si>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</si>
  <si>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</si>
  <si>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</si>
  <si>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</si>
  <si>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</si>
  <si>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</si>
  <si>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</si>
  <si>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</si>
  <si>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</si>
  <si>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</si>
  <si>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</si>
  <si>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</si>
  <si>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</si>
  <si>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</si>
  <si>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</si>
  <si>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</si>
  <si>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</si>
  <si>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</si>
  <si>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</si>
  <si>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</si>
  <si>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</si>
  <si>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</si>
  <si>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</si>
  <si>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</si>
  <si>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</si>
  <si>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</si>
  <si>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</si>
  <si>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</si>
  <si>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</si>
  <si>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</si>
  <si>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</si>
  <si>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</si>
  <si>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</si>
  <si>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</si>
  <si>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</si>
  <si>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</si>
  <si>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</si>
  <si>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</si>
  <si>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</si>
  <si>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</si>
  <si>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</si>
  <si>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</si>
  <si>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</si>
  <si>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</si>
  <si>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</si>
  <si>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</si>
  <si>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</si>
  <si>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</si>
  <si>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</si>
  <si>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</si>
  <si>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</si>
  <si>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</si>
  <si>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</si>
  <si>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</si>
  <si>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</si>
  <si>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</si>
  <si>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</si>
  <si>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</si>
  <si>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</si>
  <si>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</si>
  <si>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</si>
  <si>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</si>
  <si>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</si>
  <si>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</si>
  <si>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</si>
  <si>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</si>
  <si>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</si>
  <si>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</si>
  <si>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</si>
  <si>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</si>
  <si>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</si>
  <si>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</si>
  <si>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</si>
  <si>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</si>
  <si>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</si>
  <si>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</si>
  <si>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</si>
  <si>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</si>
  <si>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</si>
  <si>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</si>
  <si>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</si>
  <si>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</si>
  <si>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</si>
  <si>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</si>
  <si>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</si>
  <si>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</si>
  <si>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</si>
  <si>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</si>
  <si>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</si>
  <si>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</si>
  <si>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</si>
  <si>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</si>
  <si>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</si>
  <si>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</si>
  <si>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</si>
  <si>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</si>
  <si>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</si>
  <si>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</si>
  <si>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</si>
  <si>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</si>
  <si>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</si>
  <si>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</si>
  <si>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</si>
  <si>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</si>
  <si>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</si>
  <si>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</si>
  <si>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</si>
  <si>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</si>
  <si>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</si>
  <si>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</si>
  <si>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</si>
  <si>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</si>
  <si>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</si>
  <si>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</si>
  <si>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</si>
  <si>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</si>
  <si>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</si>
  <si>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</si>
  <si>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</si>
  <si>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</si>
  <si>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</si>
  <si>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</si>
  <si>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</si>
  <si>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</si>
  <si>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</si>
  <si>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</si>
  <si>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</si>
  <si>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</si>
  <si>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</si>
  <si>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</si>
  <si>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</si>
  <si>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</si>
  <si>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</si>
  <si>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</si>
  <si>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</si>
  <si>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</si>
  <si>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</si>
  <si>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</si>
  <si>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</si>
  <si>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</si>
  <si>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</si>
  <si>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</si>
  <si>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</si>
  <si>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</si>
  <si>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</si>
  <si>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</si>
  <si>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</si>
  <si>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</si>
  <si>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</si>
  <si>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</si>
  <si>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</si>
  <si>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</si>
  <si>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</si>
  <si>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</si>
  <si>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</si>
  <si>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</si>
  <si>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</si>
  <si>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</si>
  <si>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</si>
  <si>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</si>
  <si>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</si>
  <si>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</si>
  <si>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</si>
  <si>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</si>
  <si>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</si>
  <si>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</si>
  <si>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</si>
  <si>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</si>
  <si>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</si>
  <si>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</si>
  <si>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</si>
  <si>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</si>
  <si>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</si>
  <si>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</si>
  <si>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</si>
  <si>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</si>
  <si>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</si>
  <si>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</si>
  <si>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</si>
  <si>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</si>
  <si>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</si>
  <si>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</si>
  <si>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</si>
  <si>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</si>
  <si>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</si>
  <si>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</si>
  <si>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</si>
  <si>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</si>
  <si>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</si>
  <si>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</si>
  <si>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</si>
  <si>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</si>
  <si>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</si>
  <si>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</si>
  <si>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</si>
  <si>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</si>
  <si>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</si>
  <si>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</si>
  <si>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</si>
  <si>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</si>
  <si>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</si>
  <si>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</si>
  <si>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</si>
  <si>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</si>
  <si>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</si>
  <si>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</si>
  <si>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</si>
  <si>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</si>
  <si>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</si>
  <si>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</si>
  <si>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</si>
  <si>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</si>
  <si>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</si>
  <si>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</si>
  <si>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</si>
  <si>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</si>
  <si>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</si>
  <si>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</si>
  <si>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</si>
  <si>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</si>
  <si>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</si>
  <si>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</si>
  <si>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</si>
  <si>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</si>
  <si>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</si>
  <si>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</si>
  <si>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</si>
  <si>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</si>
  <si>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</si>
  <si>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</si>
  <si>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</si>
  <si>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</si>
  <si>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</si>
  <si>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</si>
  <si>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</si>
  <si>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</si>
  <si>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</si>
  <si>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</si>
  <si>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</si>
  <si>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</si>
  <si>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</si>
  <si>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</si>
  <si>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</si>
  <si>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</si>
  <si>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</si>
  <si>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</si>
  <si>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</si>
  <si>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</si>
  <si>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</si>
  <si>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</si>
  <si>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</si>
  <si>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</si>
  <si>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</si>
  <si>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</si>
  <si>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</si>
  <si>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</si>
  <si>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</si>
  <si>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</si>
  <si>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</si>
  <si>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</si>
  <si>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</si>
  <si>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</si>
  <si>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</si>
  <si>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</si>
  <si>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</si>
  <si>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</si>
  <si>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</si>
  <si>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</si>
  <si>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</si>
  <si>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</si>
  <si>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</si>
  <si>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</si>
  <si>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</si>
  <si>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</si>
  <si>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</si>
  <si>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</si>
  <si>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</si>
  <si>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</si>
  <si>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</si>
  <si>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</si>
  <si>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</si>
  <si>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</si>
  <si>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</si>
  <si>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</si>
  <si>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</si>
  <si>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</si>
  <si>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</si>
  <si>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</si>
  <si>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</si>
  <si>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</si>
  <si>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</si>
  <si>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</si>
  <si>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</si>
  <si>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</si>
  <si>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</si>
  <si>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</si>
  <si>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</si>
  <si>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</si>
  <si>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</si>
  <si>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</si>
  <si>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</si>
  <si>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</si>
  <si>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</si>
  <si>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</si>
  <si>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</si>
  <si>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</si>
  <si>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</si>
  <si>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</si>
  <si>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</si>
  <si>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</si>
  <si>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</si>
  <si>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</si>
  <si>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</si>
  <si>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</si>
  <si>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</si>
  <si>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</si>
  <si>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</si>
  <si>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</si>
  <si>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</si>
  <si>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</si>
  <si>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</si>
  <si>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</si>
  <si>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</si>
  <si>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</si>
  <si>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</si>
  <si>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</si>
  <si>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</si>
  <si>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</si>
  <si>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</si>
  <si>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</si>
  <si>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</si>
  <si>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</si>
  <si>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</si>
  <si>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</si>
  <si>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</si>
  <si>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</si>
  <si>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</si>
  <si>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</si>
  <si>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</si>
  <si>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</si>
  <si>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</si>
  <si>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</si>
  <si>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</si>
  <si>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</si>
  <si>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</si>
  <si>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</si>
  <si>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</si>
  <si>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</si>
  <si>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</si>
  <si>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</si>
  <si>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</si>
  <si>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</si>
  <si>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</si>
  <si>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</si>
  <si>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</si>
  <si>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</si>
  <si>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</si>
  <si>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</si>
  <si>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</si>
  <si>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</si>
  <si>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</si>
  <si>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</si>
  <si>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</si>
  <si>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</si>
  <si>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</si>
  <si>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</si>
  <si>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</si>
  <si>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</si>
  <si>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</si>
  <si>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</si>
  <si>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</si>
  <si>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</si>
  <si>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</si>
  <si>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</si>
  <si>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</si>
  <si>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</si>
  <si>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</si>
  <si>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</si>
  <si>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</si>
  <si>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</si>
  <si>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</si>
  <si>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</si>
  <si>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</si>
  <si>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</si>
  <si>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</si>
  <si>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</si>
  <si>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</si>
  <si>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</si>
  <si>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</si>
  <si>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</si>
  <si>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</si>
  <si>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</si>
  <si>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</si>
  <si>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</si>
  <si>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</si>
  <si>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</si>
  <si>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</si>
  <si>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</si>
  <si>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</si>
  <si>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</si>
  <si>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</si>
  <si>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</si>
  <si>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</si>
  <si>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</si>
  <si>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</si>
  <si>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</si>
  <si>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</si>
  <si>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</si>
  <si>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</si>
  <si>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</si>
  <si>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</si>
  <si>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</si>
  <si>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</si>
  <si>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</si>
  <si>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</si>
  <si>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</si>
  <si>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</si>
  <si>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</si>
  <si>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</si>
  <si>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</si>
  <si>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</si>
  <si>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</si>
  <si>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</si>
  <si>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</si>
  <si>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</si>
  <si>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</si>
  <si>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</si>
  <si>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</si>
  <si>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</si>
  <si>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</si>
  <si>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</si>
  <si>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</si>
  <si>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</si>
  <si>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</si>
  <si>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</si>
  <si>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</si>
  <si>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</si>
  <si>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</si>
  <si>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</si>
  <si>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</si>
  <si>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</si>
  <si>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</si>
  <si>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</si>
  <si>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</si>
  <si>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</si>
  <si>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</si>
  <si>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</si>
  <si>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</si>
  <si>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</si>
  <si>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</si>
  <si>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</si>
  <si>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</si>
  <si>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</si>
  <si>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</si>
  <si>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</si>
  <si>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</si>
  <si>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</si>
  <si>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</si>
  <si>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</si>
  <si>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</si>
  <si>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</si>
  <si>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</si>
  <si>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</si>
  <si>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</si>
  <si>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</si>
  <si>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</si>
  <si>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</si>
  <si>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</si>
  <si>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</si>
  <si>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</si>
  <si>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</si>
  <si>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</si>
  <si>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</si>
  <si>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</si>
  <si>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</si>
  <si>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</si>
  <si>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</si>
  <si>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</si>
  <si>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</si>
  <si>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</si>
  <si>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</si>
  <si>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</si>
  <si>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</si>
  <si>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</si>
  <si>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</si>
  <si>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</si>
  <si>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</si>
  <si>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</si>
  <si>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</si>
  <si>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</si>
  <si>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</si>
  <si>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</si>
  <si>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</si>
  <si>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</si>
  <si>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</si>
  <si>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</si>
  <si>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</si>
  <si>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</si>
  <si>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</si>
  <si>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</si>
  <si>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</si>
  <si>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</si>
  <si>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</si>
  <si>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</si>
  <si>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</si>
  <si>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</si>
  <si>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</si>
  <si>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</si>
  <si>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</si>
  <si>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</si>
  <si>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</si>
  <si>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</si>
  <si>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</si>
  <si>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</si>
  <si>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</si>
  <si>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</si>
  <si>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</si>
  <si>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</si>
  <si>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</si>
  <si>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</si>
  <si>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</si>
  <si>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</si>
  <si>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</si>
  <si>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</si>
  <si>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</si>
  <si>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</si>
  <si>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</si>
  <si>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</si>
  <si>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</si>
  <si>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</si>
  <si>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</si>
  <si>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</si>
  <si>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</si>
  <si>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</si>
  <si>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</si>
  <si>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</si>
  <si>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</si>
  <si>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</si>
  <si>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</si>
  <si>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</si>
  <si>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</si>
  <si>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</si>
  <si>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</si>
  <si>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</si>
  <si>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</si>
  <si>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</si>
  <si>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</si>
  <si>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</si>
  <si>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</si>
  <si>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</si>
  <si>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</si>
  <si>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</si>
  <si>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</si>
  <si>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</si>
  <si>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</si>
  <si>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</si>
  <si>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</si>
  <si>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</si>
  <si>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</si>
  <si>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</si>
  <si>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</si>
  <si>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</si>
  <si>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</si>
  <si>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</si>
  <si>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</si>
  <si>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</si>
  <si>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</si>
  <si>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</si>
  <si>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</si>
  <si>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</si>
  <si>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</si>
  <si>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</si>
  <si>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</si>
  <si>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</si>
  <si>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</si>
  <si>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</si>
  <si>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</si>
  <si>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</si>
  <si>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</si>
  <si>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</si>
  <si>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</si>
  <si>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</si>
  <si>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</si>
  <si>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</si>
  <si>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</si>
  <si>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</si>
  <si>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</si>
  <si>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</si>
  <si>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</si>
  <si>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</si>
  <si>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</si>
  <si>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</si>
  <si>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</si>
  <si>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</si>
  <si>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</si>
  <si>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</si>
  <si>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</si>
  <si>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</si>
  <si>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</si>
  <si>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</si>
  <si>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</si>
  <si>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</si>
  <si>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</si>
  <si>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</si>
  <si>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</si>
  <si>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</si>
  <si>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</si>
  <si>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</si>
  <si>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</si>
  <si>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</si>
  <si>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</si>
  <si>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</si>
  <si>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</si>
  <si>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</si>
  <si>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</si>
  <si>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</si>
  <si>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</si>
  <si>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</si>
  <si>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</si>
  <si>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</si>
  <si>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</si>
  <si>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</si>
  <si>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</si>
  <si>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</si>
  <si>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</si>
  <si>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</si>
  <si>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</si>
  <si>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</si>
  <si>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</si>
  <si>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</si>
  <si>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</si>
  <si>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</si>
  <si>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</si>
  <si>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</si>
  <si>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</si>
  <si>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</si>
  <si>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</si>
  <si>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</si>
  <si>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</si>
  <si>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</si>
  <si>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</si>
  <si>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</si>
  <si>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</si>
  <si>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</si>
  <si>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</si>
  <si>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</si>
  <si>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</si>
  <si>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</si>
  <si>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</si>
  <si>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</si>
  <si>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</si>
  <si>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</si>
  <si>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</si>
  <si>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</si>
  <si>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</si>
  <si>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</si>
  <si>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</si>
  <si>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</si>
  <si>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</si>
  <si>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</si>
  <si>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</si>
  <si>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</si>
  <si>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</si>
  <si>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</si>
  <si>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</si>
  <si>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</si>
  <si>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</si>
  <si>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</si>
  <si>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</si>
  <si>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</si>
  <si>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</si>
  <si>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</si>
  <si>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</si>
  <si>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</si>
  <si>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</si>
  <si>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</si>
  <si>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</si>
  <si>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</si>
  <si>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</si>
  <si>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</si>
  <si>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</si>
  <si>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</si>
  <si>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</si>
  <si>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</si>
  <si>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</si>
  <si>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</si>
  <si>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</si>
  <si>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</si>
  <si>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</si>
  <si>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</si>
  <si>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</si>
  <si>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</si>
  <si>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</si>
  <si>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</si>
  <si>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</si>
  <si>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</si>
  <si>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</si>
  <si>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</si>
  <si>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</si>
  <si>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</si>
  <si>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</si>
  <si>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</si>
  <si>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</si>
  <si>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</si>
  <si>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</si>
  <si>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</si>
  <si>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</si>
  <si>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</si>
  <si>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</si>
  <si>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</si>
  <si>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</si>
  <si>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</si>
  <si>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</si>
  <si>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</si>
  <si>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</si>
  <si>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</si>
  <si>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</si>
  <si>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</si>
  <si>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</si>
  <si>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</si>
  <si>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</si>
  <si>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</si>
  <si>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</si>
  <si>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</si>
  <si>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</si>
  <si>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</si>
  <si>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</si>
  <si>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</si>
  <si>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</si>
  <si>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</si>
  <si>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</si>
  <si>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</si>
  <si>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</si>
  <si>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</si>
  <si>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</si>
  <si>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</si>
  <si>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</si>
  <si>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</si>
  <si>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</si>
  <si>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</si>
  <si>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</si>
  <si>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</si>
  <si>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</si>
  <si>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</si>
  <si>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</si>
  <si>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</si>
  <si>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</si>
  <si>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</si>
  <si>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</si>
  <si>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</si>
  <si>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</si>
  <si>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</si>
  <si>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</si>
  <si>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</si>
  <si>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</si>
  <si>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</si>
  <si>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</si>
  <si>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</si>
  <si>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</si>
  <si>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</si>
  <si>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</si>
  <si>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</si>
  <si>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</si>
  <si>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</si>
  <si>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</si>
  <si>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</si>
  <si>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</si>
  <si>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</si>
  <si>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</si>
  <si>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</si>
  <si>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</si>
  <si>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</si>
  <si>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</si>
  <si>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</si>
  <si>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</si>
  <si>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</si>
  <si>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</si>
  <si>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</si>
  <si>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</si>
  <si>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</si>
  <si>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</si>
  <si>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</si>
  <si>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</si>
  <si>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</si>
  <si>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</si>
  <si>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</si>
  <si>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</si>
  <si>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</si>
  <si>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</si>
  <si>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</si>
  <si>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</si>
  <si>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</si>
  <si>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</si>
  <si>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</si>
  <si>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</si>
  <si>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</si>
  <si>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</si>
  <si>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</si>
  <si>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</si>
  <si>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</si>
  <si>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</si>
  <si>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</si>
  <si>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</si>
  <si>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</si>
  <si>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</si>
  <si>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</si>
  <si>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</si>
  <si>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</si>
  <si>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</si>
  <si>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</si>
  <si>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</si>
  <si>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</si>
  <si>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</si>
  <si>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</si>
  <si>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</si>
  <si>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</si>
  <si>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</si>
  <si>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</si>
  <si>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</si>
  <si>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</si>
  <si>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</si>
  <si>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</si>
  <si>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</si>
  <si>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</si>
  <si>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</si>
  <si>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</si>
  <si>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</si>
  <si>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</si>
  <si>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</si>
  <si>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</si>
  <si>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</si>
  <si>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</si>
  <si>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</si>
  <si>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</si>
  <si>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</si>
  <si>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</si>
  <si>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</si>
  <si>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</si>
  <si>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</si>
  <si>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</si>
  <si>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</si>
  <si>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</si>
  <si>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</si>
  <si>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</si>
  <si>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</si>
  <si>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</si>
  <si>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</si>
  <si>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</si>
  <si>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</si>
  <si>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</si>
  <si>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</si>
  <si>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</si>
  <si>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</si>
  <si>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</si>
  <si>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</si>
  <si>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</si>
  <si>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</si>
  <si>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</si>
  <si>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</si>
  <si>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</si>
  <si>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</si>
  <si>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</si>
  <si>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</si>
  <si>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</si>
  <si>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</si>
  <si>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</si>
  <si>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</si>
  <si>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</si>
  <si>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</si>
  <si>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</si>
  <si>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</si>
  <si>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</si>
  <si>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</si>
  <si>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</si>
  <si>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</si>
  <si>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</si>
  <si>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</si>
  <si>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</si>
  <si>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</si>
  <si>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</si>
  <si>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</si>
  <si>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</si>
  <si>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</si>
  <si>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</si>
  <si>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</si>
  <si>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</si>
  <si>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</si>
  <si>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</si>
  <si>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</si>
  <si>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</si>
  <si>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</si>
  <si>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</si>
  <si>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</si>
  <si>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</si>
  <si>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</si>
  <si>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</si>
  <si>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</si>
  <si>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</si>
  <si>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</si>
  <si>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</si>
  <si>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</si>
  <si>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</si>
  <si>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</si>
  <si>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</si>
  <si>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</si>
  <si>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</si>
  <si>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</si>
  <si>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</si>
  <si>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</si>
  <si>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</si>
  <si>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</si>
  <si>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</si>
  <si>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</si>
  <si>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</si>
  <si>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</si>
  <si>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</si>
  <si>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</si>
  <si>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</si>
  <si>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</si>
  <si>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</si>
  <si>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</si>
  <si>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</si>
  <si>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</si>
  <si>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</si>
  <si>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</si>
  <si>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</si>
  <si>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</si>
  <si>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</si>
  <si>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</si>
  <si>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</si>
  <si>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</si>
  <si>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</si>
  <si>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</si>
  <si>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</si>
  <si>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</si>
  <si>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</si>
  <si>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</si>
  <si>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</si>
  <si>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</si>
  <si>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</si>
  <si>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</si>
  <si>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</si>
  <si>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</si>
  <si>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</si>
  <si>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</si>
  <si>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</si>
  <si>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</si>
  <si>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</si>
  <si>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</si>
  <si>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</si>
  <si>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</si>
  <si>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</si>
  <si>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</si>
  <si>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</si>
  <si>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</si>
  <si>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</si>
  <si>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</si>
  <si>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</si>
  <si>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</si>
  <si>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</si>
  <si>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</si>
  <si>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</si>
  <si>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</si>
  <si>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</si>
  <si>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</si>
  <si>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</si>
  <si>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</si>
  <si>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</si>
  <si>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</si>
  <si>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</si>
  <si>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</si>
  <si>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</si>
  <si>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</si>
  <si>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</si>
  <si>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</si>
  <si>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</si>
  <si>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</si>
  <si>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</si>
  <si>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</si>
  <si>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</si>
  <si>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</si>
  <si>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</si>
  <si>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</si>
  <si>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</si>
  <si>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</si>
  <si>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</si>
  <si>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</si>
  <si>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</si>
  <si>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</si>
  <si>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</si>
  <si>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</si>
  <si>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</si>
  <si>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</si>
  <si>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</si>
  <si>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</si>
  <si>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</si>
  <si>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</si>
  <si>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</si>
  <si>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</si>
  <si>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</si>
  <si>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</si>
  <si>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</si>
  <si>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</si>
  <si>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</si>
  <si>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</si>
  <si>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</si>
  <si>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</si>
  <si>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</si>
  <si>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</si>
  <si>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</si>
  <si>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</si>
  <si>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</si>
  <si>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</si>
  <si>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</si>
  <si>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</si>
  <si>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</si>
  <si>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</si>
  <si>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</si>
  <si>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</si>
  <si>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</si>
  <si>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</si>
  <si>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</si>
  <si>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</si>
  <si>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</si>
  <si>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</si>
  <si>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</si>
  <si>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</si>
  <si>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</si>
  <si>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</si>
  <si>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</si>
  <si>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</si>
  <si>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</si>
  <si>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</si>
  <si>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</si>
  <si>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</si>
  <si>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</si>
  <si>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</si>
  <si>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</si>
  <si>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</si>
  <si>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</si>
  <si>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</si>
  <si>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</si>
  <si>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</si>
  <si>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</si>
  <si>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</si>
  <si>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</si>
  <si>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</si>
  <si>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</si>
  <si>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</si>
  <si>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</si>
  <si>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</si>
  <si>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</si>
  <si>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</si>
  <si>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</si>
  <si>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</si>
  <si>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</si>
  <si>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</si>
  <si>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</si>
  <si>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</si>
  <si>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</si>
  <si>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</si>
  <si>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</si>
  <si>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</si>
  <si>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</si>
  <si>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</si>
  <si>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</si>
  <si>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</si>
  <si>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</si>
  <si>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</si>
  <si>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</si>
  <si>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</si>
  <si>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</si>
  <si>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</si>
  <si>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</si>
  <si>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</si>
  <si>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</si>
  <si>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</si>
  <si>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</si>
  <si>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</si>
  <si>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</si>
  <si>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</si>
  <si>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</si>
  <si>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</si>
  <si>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</si>
  <si>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</si>
  <si>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</si>
  <si>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</si>
  <si>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</si>
  <si>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</si>
  <si>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</si>
  <si>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</si>
  <si>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</si>
  <si>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</si>
  <si>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</si>
  <si>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</si>
  <si>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</si>
  <si>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</si>
  <si>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</si>
  <si>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</si>
  <si>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</si>
  <si>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</si>
  <si>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</si>
  <si>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</si>
  <si>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</si>
  <si>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</si>
  <si>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</si>
  <si>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</si>
  <si>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</si>
  <si>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</si>
  <si>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</si>
  <si>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</si>
  <si>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</si>
  <si>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</si>
  <si>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</si>
  <si>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</si>
  <si>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</si>
  <si>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</si>
  <si>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</si>
  <si>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</si>
  <si>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</si>
  <si>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</si>
  <si>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</si>
  <si>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</si>
  <si>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</si>
  <si>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</si>
  <si>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</si>
  <si>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</si>
  <si>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</si>
  <si>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</si>
  <si>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</si>
  <si>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</si>
  <si>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</si>
  <si>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</si>
  <si>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</si>
  <si>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</si>
  <si>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</si>
  <si>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</si>
  <si>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</si>
  <si>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</si>
  <si>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</si>
  <si>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</si>
  <si>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</si>
  <si>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</si>
  <si>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</si>
  <si>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</si>
  <si>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</si>
  <si>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</si>
  <si>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</si>
  <si>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</si>
  <si>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</si>
  <si>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</si>
  <si>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</si>
  <si>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</si>
  <si>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</si>
  <si>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</si>
  <si>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</si>
  <si>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</si>
  <si>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</si>
  <si>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</si>
  <si>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</si>
  <si>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</si>
  <si>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</si>
  <si>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</si>
  <si>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</si>
  <si>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</si>
  <si>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</si>
  <si>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</si>
  <si>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</si>
  <si>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</si>
  <si>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</si>
  <si>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</si>
  <si>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</si>
  <si>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</si>
  <si>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</si>
  <si>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</si>
  <si>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</si>
  <si>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</si>
  <si>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</si>
  <si>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</si>
  <si>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</si>
  <si>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</si>
  <si>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</si>
  <si>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</si>
  <si>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</si>
  <si>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</si>
  <si>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</si>
  <si>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</si>
  <si>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</si>
  <si>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</si>
  <si>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</si>
  <si>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</si>
  <si>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</si>
  <si>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</si>
  <si>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</si>
  <si>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</si>
  <si>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</si>
  <si>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</si>
  <si>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</si>
  <si>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</si>
  <si>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</si>
  <si>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</si>
  <si>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</si>
  <si>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</si>
  <si>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</si>
  <si>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</si>
  <si>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</si>
  <si>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</si>
  <si>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</si>
  <si>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</si>
  <si>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</si>
  <si>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</si>
  <si>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</si>
  <si>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</si>
  <si>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</si>
  <si>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</si>
  <si>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</si>
  <si>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</si>
  <si>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</si>
  <si>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</si>
  <si>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</si>
  <si>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</si>
  <si>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</si>
  <si>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</si>
  <si>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</si>
  <si>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</si>
  <si>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</si>
  <si>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</si>
  <si>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</si>
  <si>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</si>
  <si>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</si>
  <si>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</si>
  <si>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</si>
  <si>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</si>
  <si>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</si>
  <si>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</si>
  <si>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</si>
  <si>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</si>
  <si>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</si>
  <si>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</si>
  <si>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</si>
  <si>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</si>
  <si>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</si>
  <si>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</si>
  <si>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</si>
  <si>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</si>
  <si>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</si>
  <si>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</si>
  <si>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</si>
  <si>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</si>
  <si>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</si>
  <si>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</si>
  <si>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</si>
  <si>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</si>
  <si>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</si>
  <si>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</si>
  <si>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</si>
  <si>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</si>
  <si>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</si>
  <si>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</si>
  <si>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</si>
  <si>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</si>
  <si>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</si>
  <si>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</si>
  <si>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</si>
  <si>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</si>
  <si>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</si>
  <si>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</si>
  <si>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</si>
  <si>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</si>
  <si>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</si>
  <si>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</si>
  <si>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</si>
  <si>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</si>
  <si>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</si>
  <si>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</si>
  <si>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</si>
  <si>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</si>
  <si>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</si>
  <si>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</si>
  <si>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</si>
  <si>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</si>
  <si>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</si>
  <si>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</si>
  <si>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</si>
  <si>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</si>
  <si>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</si>
  <si>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</si>
  <si>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</si>
  <si>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</si>
  <si>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</si>
  <si>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</si>
  <si>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</si>
  <si>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</si>
  <si>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</si>
  <si>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</si>
  <si>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</si>
  <si>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</si>
  <si>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</si>
  <si>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</si>
  <si>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</si>
  <si>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</si>
  <si>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</si>
  <si>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</si>
  <si>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</si>
  <si>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</si>
  <si>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</si>
  <si>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</si>
  <si>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</si>
  <si>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</si>
  <si>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</si>
  <si>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</si>
  <si>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</si>
  <si>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</si>
  <si>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</si>
  <si>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</si>
  <si>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</si>
  <si>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</si>
  <si>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</si>
  <si>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</si>
  <si>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</si>
  <si>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</si>
  <si>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</si>
  <si>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</si>
  <si>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</si>
  <si>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</si>
  <si>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</si>
  <si>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</si>
  <si>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</si>
  <si>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</si>
  <si>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</si>
  <si>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</si>
  <si>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</si>
  <si>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</si>
  <si>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</si>
  <si>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</si>
  <si>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</si>
  <si>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</si>
  <si>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</si>
  <si>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</si>
  <si>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</si>
  <si>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</si>
  <si>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</si>
  <si>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</si>
  <si>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</si>
  <si>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</si>
  <si>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</si>
  <si>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</si>
  <si>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</si>
  <si>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</si>
  <si>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</si>
  <si>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</si>
  <si>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</si>
  <si>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</si>
  <si>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</si>
  <si>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</si>
  <si>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</si>
  <si>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</si>
  <si>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</si>
  <si>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</si>
  <si>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</si>
  <si>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</si>
  <si>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</si>
  <si>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</si>
  <si>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</si>
  <si>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</si>
  <si>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</si>
  <si>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</si>
  <si>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</si>
  <si>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</si>
  <si>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</si>
  <si>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</si>
  <si>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</si>
  <si>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</si>
  <si>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</si>
  <si>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</si>
  <si>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</si>
  <si>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</si>
  <si>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</si>
  <si>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</si>
  <si>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</si>
  <si>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</si>
  <si>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</si>
  <si>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</si>
  <si>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</si>
  <si>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</si>
  <si>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</si>
  <si>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</si>
  <si>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</si>
  <si>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</si>
  <si>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</si>
  <si>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</si>
  <si>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</si>
  <si>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</si>
  <si>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</si>
  <si>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</si>
  <si>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</si>
  <si>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</si>
  <si>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</si>
  <si>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</si>
  <si>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</si>
  <si>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</si>
  <si>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</si>
  <si>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</si>
  <si>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</si>
  <si>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</si>
  <si>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</si>
  <si>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</si>
  <si>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</si>
  <si>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</si>
  <si>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</si>
  <si>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</si>
  <si>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</si>
  <si>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</si>
  <si>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</si>
  <si>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</si>
  <si>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</si>
  <si>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</si>
  <si>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</si>
  <si>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</si>
  <si>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</si>
  <si>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</si>
  <si>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</si>
  <si>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</si>
  <si>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</si>
  <si>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</si>
  <si>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</si>
  <si>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</si>
  <si>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</si>
  <si>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</si>
  <si>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</si>
  <si>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</si>
  <si>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</si>
  <si>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</si>
  <si>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</si>
  <si>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</si>
  <si>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</si>
  <si>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</si>
  <si>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</si>
  <si>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</si>
  <si>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</si>
  <si>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</si>
  <si>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</si>
  <si>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</si>
  <si>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</si>
  <si>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</si>
  <si>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</si>
  <si>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</si>
  <si>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</si>
  <si>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</si>
  <si>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</si>
  <si>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</si>
  <si>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</si>
  <si>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</si>
  <si>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</si>
  <si>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</si>
  <si>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</si>
  <si>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</si>
  <si>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</si>
  <si>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</si>
  <si>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</si>
  <si>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</si>
  <si>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</si>
  <si>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</si>
  <si>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</si>
  <si>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</si>
  <si>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</si>
  <si>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</si>
  <si>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</si>
  <si>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</si>
  <si>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</si>
  <si>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</si>
  <si>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</si>
  <si>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</si>
  <si>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</si>
  <si>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</si>
  <si>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</si>
  <si>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</si>
  <si>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</si>
  <si>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</si>
  <si>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</si>
  <si>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</si>
  <si>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</si>
  <si>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</si>
  <si>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</si>
  <si>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</si>
  <si>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</si>
  <si>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</si>
  <si>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</si>
  <si>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</si>
  <si>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</si>
  <si>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</si>
  <si>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</si>
  <si>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</si>
  <si>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</si>
  <si>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</si>
  <si>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</si>
  <si>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</si>
  <si>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</si>
  <si>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</si>
  <si>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</si>
  <si>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</si>
  <si>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</si>
  <si>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</si>
  <si>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</si>
  <si>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</si>
  <si>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</si>
  <si>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</si>
  <si>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</si>
  <si>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</si>
  <si>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</si>
  <si>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</si>
  <si>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</si>
  <si>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</si>
  <si>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</si>
  <si>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</si>
  <si>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</si>
  <si>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</si>
  <si>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</si>
  <si>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</si>
  <si>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</si>
  <si>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</si>
  <si>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</si>
  <si>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</si>
  <si>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</si>
  <si>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</si>
  <si>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</si>
  <si>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</si>
  <si>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</si>
  <si>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</si>
  <si>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</si>
  <si>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</si>
  <si>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</si>
  <si>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</si>
  <si>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</si>
  <si>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</si>
  <si>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</si>
  <si>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</si>
  <si>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</si>
  <si>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</si>
  <si>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</si>
  <si>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</si>
  <si>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</si>
  <si>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</si>
  <si>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</si>
  <si>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</si>
  <si>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</si>
  <si>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</si>
  <si>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</si>
  <si>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</si>
  <si>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</si>
  <si>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</si>
  <si>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</si>
  <si>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</si>
  <si>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</si>
  <si>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</si>
  <si>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</si>
  <si>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</si>
  <si>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</si>
  <si>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</si>
  <si>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</si>
  <si>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</si>
  <si>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</si>
  <si>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</si>
  <si>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</si>
  <si>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</si>
  <si>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</si>
  <si>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</si>
  <si>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</si>
  <si>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</si>
  <si>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</si>
  <si>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</si>
  <si>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</si>
  <si>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</si>
  <si>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</si>
  <si>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</si>
  <si>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</si>
  <si>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</si>
  <si>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</si>
  <si>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</si>
  <si>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</si>
  <si>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</si>
  <si>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</si>
  <si>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</si>
  <si>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</si>
  <si>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</si>
  <si>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</si>
  <si>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</si>
  <si>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</si>
  <si>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</si>
  <si>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</si>
  <si>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</si>
  <si>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</si>
  <si>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</si>
  <si>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</si>
  <si>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</si>
  <si>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</si>
  <si>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</si>
  <si>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</si>
  <si>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</si>
  <si>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</si>
  <si>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</si>
  <si>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</si>
  <si>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</si>
  <si>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</si>
  <si>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</si>
  <si>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</si>
  <si>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</si>
  <si>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</si>
  <si>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</si>
  <si>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</si>
  <si>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</si>
  <si>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</si>
  <si>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</si>
  <si>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</si>
  <si>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</si>
  <si>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</si>
  <si>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</si>
  <si>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</si>
  <si>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</si>
  <si>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</si>
  <si>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</si>
  <si>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</si>
  <si>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</si>
  <si>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</si>
  <si>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</si>
  <si>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</si>
  <si>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</si>
  <si>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</si>
  <si>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</si>
  <si>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</si>
  <si>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</si>
  <si>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</si>
  <si>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</si>
  <si>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</si>
  <si>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</si>
  <si>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</si>
  <si>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</si>
  <si>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</si>
  <si>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</si>
  <si>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</si>
  <si>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</si>
  <si>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</si>
  <si>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</si>
  <si>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</si>
  <si>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</si>
  <si>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</si>
  <si>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</si>
  <si>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</si>
  <si>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</si>
  <si>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</si>
  <si>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</si>
  <si>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</si>
  <si>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</si>
  <si>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</si>
  <si>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</si>
  <si>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</si>
  <si>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</si>
  <si>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</si>
  <si>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</si>
  <si>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</si>
  <si>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</si>
  <si>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</si>
  <si>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</si>
  <si>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</si>
  <si>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</si>
  <si>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</si>
  <si>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</si>
  <si>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</si>
  <si>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</si>
  <si>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</si>
  <si>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</si>
  <si>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</si>
  <si>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</si>
  <si>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</si>
  <si>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</si>
  <si>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</si>
  <si>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</si>
  <si>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</si>
  <si>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</si>
  <si>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</si>
  <si>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</si>
  <si>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</si>
  <si>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</si>
  <si>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</si>
  <si>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</si>
  <si>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</si>
  <si>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</si>
  <si>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</si>
  <si>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</si>
  <si>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</si>
  <si>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</si>
  <si>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</si>
  <si>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</si>
  <si>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</si>
  <si>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</si>
  <si>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</si>
  <si>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</si>
  <si>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</si>
  <si>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</si>
  <si>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</si>
  <si>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</si>
  <si>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</si>
  <si>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</si>
  <si>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</si>
  <si>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</si>
  <si>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</si>
  <si>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</si>
  <si>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</si>
  <si>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</si>
  <si>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</si>
  <si>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</si>
  <si>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</si>
  <si>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</si>
  <si>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</si>
  <si>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</si>
  <si>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</si>
  <si>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</si>
  <si>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</si>
  <si>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</si>
  <si>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</si>
  <si>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</si>
  <si>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</si>
  <si>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</si>
  <si>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</si>
  <si>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</si>
  <si>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</si>
  <si>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</si>
  <si>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</si>
  <si>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</si>
  <si>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</si>
  <si>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</si>
  <si>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</si>
  <si>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</si>
  <si>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</si>
  <si>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</si>
  <si>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</si>
  <si>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</si>
  <si>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</si>
  <si>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</si>
  <si>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</si>
  <si>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</si>
  <si>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</si>
  <si>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</si>
  <si>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</si>
  <si>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</si>
  <si>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</si>
  <si>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</si>
  <si>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</si>
  <si>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</si>
  <si>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</si>
  <si>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</si>
  <si>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</si>
  <si>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</si>
  <si>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</si>
  <si>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</si>
  <si>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</si>
  <si>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</si>
  <si>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</si>
  <si>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</si>
  <si>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</si>
  <si>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</si>
  <si>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</si>
  <si>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</si>
  <si>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</si>
  <si>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</si>
  <si>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</si>
  <si>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</si>
  <si>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</si>
  <si>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</si>
  <si>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</si>
  <si>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</si>
  <si>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</si>
  <si>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</si>
  <si>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</si>
  <si>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</si>
  <si>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</si>
  <si>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</si>
  <si>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</si>
  <si>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</si>
  <si>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</si>
  <si>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</si>
  <si>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</si>
  <si>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</si>
  <si>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</si>
  <si>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</si>
  <si>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</si>
  <si>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</si>
  <si>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</si>
  <si>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</si>
  <si>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</si>
  <si>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</si>
  <si>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</si>
  <si>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</si>
  <si>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</si>
  <si>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</si>
  <si>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</si>
  <si>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</si>
  <si>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</si>
  <si>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</si>
  <si>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</si>
  <si>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</si>
  <si>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</si>
  <si>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</si>
  <si>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</si>
  <si>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</si>
  <si>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</si>
  <si>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</si>
  <si>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</si>
  <si>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</si>
  <si>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</si>
  <si>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</si>
  <si>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</si>
  <si>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</si>
  <si>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</si>
  <si>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</si>
  <si>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</si>
  <si>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</si>
  <si>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</si>
  <si>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</si>
  <si>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</si>
  <si>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</si>
  <si>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</si>
  <si>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</si>
  <si>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</si>
  <si>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</si>
  <si>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</si>
  <si>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</si>
  <si>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</si>
  <si>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</si>
  <si>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</si>
  <si>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</si>
  <si>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</si>
  <si>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</si>
  <si>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</si>
  <si>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</si>
  <si>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</si>
  <si>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</si>
  <si>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</si>
  <si>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</si>
  <si>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</si>
  <si>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</si>
  <si>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</si>
  <si>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</si>
  <si>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</si>
  <si>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</si>
  <si>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</si>
  <si>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</si>
  <si>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</si>
  <si>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</si>
  <si>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</si>
  <si>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</si>
  <si>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</si>
  <si>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</si>
  <si>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</si>
  <si>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</si>
  <si>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</si>
  <si>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</si>
  <si>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</si>
  <si>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</si>
  <si>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</si>
  <si>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</si>
  <si>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</si>
  <si>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</si>
  <si>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</si>
  <si>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</si>
  <si>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</si>
  <si>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</si>
  <si>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</si>
  <si>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</si>
  <si>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</si>
  <si>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</si>
  <si>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</si>
  <si>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</si>
  <si>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</si>
  <si>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</si>
  <si>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</si>
  <si>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</si>
  <si>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</si>
  <si>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</si>
  <si>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</si>
  <si>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</si>
  <si>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</si>
  <si>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</si>
  <si>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</si>
  <si>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</si>
  <si>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</si>
  <si>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</si>
  <si>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</si>
  <si>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</si>
  <si>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</si>
  <si>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</si>
  <si>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</si>
  <si>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</si>
  <si>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</si>
  <si>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</si>
  <si>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</si>
  <si>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</si>
  <si>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</si>
  <si>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</si>
  <si>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</si>
  <si>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</si>
  <si>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</si>
  <si>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</si>
  <si>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</si>
  <si>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</si>
  <si>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</si>
  <si>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</si>
  <si>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</si>
  <si>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</si>
  <si>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</si>
  <si>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</si>
  <si>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</si>
  <si>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</si>
  <si>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</si>
  <si>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</si>
  <si>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</si>
  <si>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</si>
  <si>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</si>
  <si>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</si>
  <si>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</si>
  <si>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</si>
  <si>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</si>
  <si>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</si>
  <si>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</si>
  <si>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</si>
  <si>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</si>
  <si>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</si>
  <si>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</si>
  <si>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</si>
  <si>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</si>
  <si>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</si>
  <si>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</si>
  <si>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</si>
  <si>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</si>
  <si>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</si>
  <si>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</si>
  <si>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</si>
  <si>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</si>
  <si>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</si>
  <si>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</si>
  <si>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</si>
  <si>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</si>
  <si>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</si>
  <si>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</si>
  <si>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</si>
  <si>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</si>
  <si>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</si>
  <si>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</si>
  <si>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</si>
  <si>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</si>
  <si>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</si>
  <si>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</si>
  <si>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</si>
  <si>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</si>
  <si>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</si>
  <si>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</si>
  <si>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</si>
  <si>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</si>
  <si>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</si>
  <si>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</si>
  <si>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</si>
  <si>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</si>
  <si>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</si>
  <si>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</si>
  <si>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</si>
  <si>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</si>
  <si>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</si>
  <si>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</si>
  <si>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</si>
  <si>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</si>
  <si>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</si>
  <si>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</si>
  <si>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</si>
  <si>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</si>
  <si>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</si>
  <si>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</si>
  <si>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</si>
  <si>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</si>
  <si>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</si>
  <si>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</si>
  <si>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</si>
  <si>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</si>
  <si>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</si>
  <si>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</si>
  <si>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</si>
  <si>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</si>
  <si>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</si>
  <si>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</si>
  <si>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</si>
  <si>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</si>
  <si>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</si>
  <si>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</si>
  <si>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</si>
  <si>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</si>
  <si>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</si>
  <si>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</si>
  <si>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</si>
  <si>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</si>
  <si>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</si>
  <si>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</si>
  <si>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</si>
  <si>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</si>
  <si>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</si>
  <si>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</si>
  <si>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</si>
  <si>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</si>
  <si>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</si>
  <si>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</si>
  <si>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</si>
  <si>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</si>
  <si>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</si>
  <si>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</si>
  <si>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</si>
  <si>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</si>
  <si>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</si>
  <si>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</si>
  <si>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</si>
  <si>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</si>
  <si>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</si>
  <si>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</si>
  <si>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</si>
  <si>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</si>
  <si>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</si>
  <si>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</si>
  <si>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</si>
  <si>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</si>
  <si>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</si>
  <si>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</si>
  <si>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</si>
  <si>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</si>
  <si>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</si>
  <si>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</si>
  <si>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</si>
  <si>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</si>
  <si>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</si>
  <si>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</si>
  <si>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</si>
  <si>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</si>
  <si>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</si>
  <si>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</si>
  <si>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</si>
  <si>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</si>
  <si>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</si>
  <si>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</si>
  <si>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</si>
  <si>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</si>
  <si>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</si>
  <si>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</si>
  <si>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</si>
  <si>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</si>
  <si>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</si>
  <si>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</si>
  <si>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</si>
  <si>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</si>
  <si>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</si>
  <si>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</si>
  <si>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</si>
  <si>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</si>
  <si>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</si>
  <si>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</si>
  <si>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</si>
  <si>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</si>
  <si>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</si>
  <si>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</si>
  <si>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</si>
  <si>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</si>
  <si>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</si>
  <si>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</si>
  <si>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</si>
  <si>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</si>
  <si>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</si>
  <si>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</si>
  <si>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</si>
  <si>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</si>
  <si>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</si>
  <si>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</si>
  <si>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</si>
  <si>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</si>
  <si>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</si>
  <si>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</si>
  <si>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</si>
  <si>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</si>
  <si>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</si>
  <si>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</si>
  <si>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</si>
  <si>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</si>
  <si>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</si>
  <si>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</si>
  <si>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</si>
  <si>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</si>
  <si>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</si>
  <si>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</si>
  <si>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</si>
  <si>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</si>
  <si>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</si>
  <si>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</si>
  <si>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</si>
  <si>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</si>
  <si>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</si>
  <si>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</si>
  <si>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</si>
  <si>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</si>
  <si>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</si>
  <si>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</si>
  <si>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</si>
  <si>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</si>
  <si>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</si>
  <si>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</si>
  <si>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</si>
  <si>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</si>
  <si>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</si>
  <si>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</si>
  <si>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</si>
  <si>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</si>
  <si>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</si>
  <si>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</si>
  <si>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</si>
  <si>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</si>
  <si>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</si>
  <si>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</si>
  <si>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</si>
  <si>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</si>
  <si>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</si>
  <si>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</si>
  <si>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</si>
  <si>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</si>
  <si>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</si>
  <si>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</si>
  <si>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</si>
  <si>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</si>
  <si>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</si>
  <si>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</si>
  <si>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</si>
  <si>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</si>
  <si>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</si>
  <si>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</si>
  <si>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</si>
  <si>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</si>
  <si>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</si>
  <si>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</si>
  <si>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</si>
  <si>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</si>
  <si>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</si>
  <si>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</si>
  <si>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</si>
  <si>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</si>
  <si>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</si>
  <si>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</si>
  <si>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</si>
  <si>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</si>
  <si>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</si>
  <si>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</si>
  <si>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</si>
  <si>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</si>
  <si>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</si>
  <si>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</si>
  <si>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</si>
  <si>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</si>
  <si>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</si>
  <si>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</si>
  <si>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</si>
  <si>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</si>
  <si>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</si>
  <si>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</si>
  <si>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</si>
  <si>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</si>
  <si>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</si>
  <si>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</si>
  <si>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</si>
  <si>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</si>
  <si>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</si>
  <si>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</si>
  <si>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</si>
  <si>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</si>
  <si>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</si>
  <si>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</si>
  <si>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</si>
  <si>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</si>
  <si>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</si>
  <si>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</si>
  <si>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</si>
  <si>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</si>
  <si>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</si>
  <si>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</si>
  <si>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</si>
  <si>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</si>
  <si>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</si>
  <si>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</si>
  <si>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</si>
  <si>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</si>
  <si>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</si>
  <si>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</si>
  <si>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</si>
  <si>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</si>
  <si>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</si>
  <si>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</si>
  <si>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</si>
  <si>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</si>
  <si>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</si>
  <si>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</si>
  <si>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</si>
  <si>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</si>
  <si>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</si>
  <si>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</si>
  <si>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</si>
  <si>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</si>
  <si>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</si>
  <si>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</si>
  <si>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</si>
  <si>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</si>
  <si>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</si>
  <si>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</si>
  <si>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</si>
  <si>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</si>
  <si>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</si>
  <si>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</si>
  <si>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</si>
  <si>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</si>
  <si>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</si>
  <si>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</si>
  <si>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</si>
  <si>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</si>
  <si>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</si>
  <si>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</si>
  <si>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</si>
  <si>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</si>
  <si>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</si>
  <si>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</si>
  <si>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</si>
  <si>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</si>
  <si>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</si>
  <si>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</si>
  <si>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</si>
  <si>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</si>
  <si>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</si>
  <si>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</si>
  <si>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</si>
  <si>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</si>
  <si>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</si>
  <si>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</si>
  <si>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</si>
  <si>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</si>
  <si>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</si>
  <si>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</si>
  <si>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</si>
  <si>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</si>
  <si>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</si>
  <si>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</si>
  <si>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</si>
  <si>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</si>
  <si>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</si>
  <si>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</si>
  <si>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</si>
  <si>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</si>
  <si>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</si>
  <si>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</si>
  <si>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</si>
  <si>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</si>
  <si>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</si>
  <si>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</si>
  <si>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</si>
  <si>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</si>
  <si>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</si>
  <si>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</si>
  <si>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</si>
  <si>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</si>
  <si>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</si>
  <si>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</si>
  <si>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</si>
  <si>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</si>
  <si>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</si>
  <si>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</si>
  <si>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</si>
  <si>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</si>
  <si>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</si>
  <si>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</si>
  <si>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</si>
  <si>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</si>
  <si>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</si>
  <si>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</si>
  <si>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</si>
  <si>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</si>
  <si>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</si>
  <si>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</si>
  <si>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</si>
  <si>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</si>
  <si>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</si>
  <si>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</si>
  <si>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</si>
  <si>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</si>
  <si>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</si>
  <si>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</si>
  <si>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</si>
  <si>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</si>
  <si>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</si>
  <si>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</si>
  <si>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</si>
  <si>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</si>
  <si>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</si>
  <si>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</si>
  <si>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</si>
  <si>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</si>
  <si>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</si>
  <si>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</si>
  <si>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</si>
  <si>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</si>
  <si>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</si>
  <si>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</si>
  <si>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</si>
  <si>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</si>
  <si>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</si>
  <si>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</si>
  <si>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</si>
  <si>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</si>
  <si>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</si>
  <si>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</si>
  <si>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</si>
  <si>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</si>
  <si>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</si>
  <si>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</si>
  <si>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</si>
  <si>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</si>
  <si>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</si>
  <si>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</si>
  <si>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</si>
  <si>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</si>
  <si>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</si>
  <si>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</si>
  <si>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</si>
  <si>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</si>
  <si>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</si>
  <si>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</si>
  <si>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</si>
  <si>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</si>
  <si>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</si>
  <si>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</si>
  <si>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</si>
  <si>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</si>
  <si>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</si>
  <si>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</si>
  <si>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</si>
  <si>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</si>
  <si>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</si>
  <si>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</si>
  <si>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</si>
  <si>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</si>
  <si>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</si>
  <si>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</si>
  <si>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</si>
  <si>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</si>
  <si>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</si>
  <si>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</si>
  <si>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</si>
  <si>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</si>
  <si>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</si>
  <si>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</si>
  <si>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</si>
  <si>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</si>
  <si>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</si>
  <si>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</si>
  <si>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</si>
  <si>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</si>
  <si>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</si>
  <si>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</si>
  <si>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</si>
  <si>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</si>
  <si>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</si>
  <si>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</si>
  <si>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</si>
  <si>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</si>
  <si>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</si>
  <si>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</si>
  <si>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</si>
  <si>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</si>
  <si>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</si>
  <si>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</si>
  <si>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</si>
  <si>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</si>
  <si>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</si>
  <si>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</si>
  <si>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</si>
  <si>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</si>
  <si>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</si>
  <si>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</si>
  <si>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</si>
  <si>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</si>
  <si>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</si>
  <si>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</si>
  <si>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</si>
  <si>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</si>
  <si>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</si>
  <si>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</si>
  <si>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</si>
  <si>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</si>
  <si>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</si>
  <si>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</si>
  <si>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</si>
  <si>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</si>
  <si>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</si>
  <si>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</si>
  <si>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</si>
  <si>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</si>
  <si>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</si>
  <si>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</si>
  <si>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</si>
  <si>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</si>
  <si>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</si>
  <si>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</si>
  <si>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</si>
  <si>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</si>
  <si>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</si>
  <si>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</si>
  <si>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</si>
  <si>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</si>
  <si>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</si>
  <si>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</si>
  <si>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</si>
  <si>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</si>
  <si>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</si>
  <si>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</si>
  <si>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</si>
  <si>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</si>
  <si>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</si>
  <si>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</si>
  <si>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</si>
  <si>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</si>
  <si>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</si>
  <si>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</si>
  <si>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</si>
  <si>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</si>
  <si>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</si>
  <si>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</si>
  <si>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</si>
  <si>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</si>
  <si>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</si>
  <si>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</si>
  <si>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</si>
  <si>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</si>
  <si>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</si>
  <si>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</si>
  <si>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</si>
  <si>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</si>
  <si>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</si>
  <si>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</si>
  <si>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</si>
  <si>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</si>
  <si>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</si>
  <si>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</si>
  <si>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</si>
  <si>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</si>
  <si>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</si>
  <si>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</si>
  <si>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</si>
  <si>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</si>
  <si>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</si>
  <si>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</si>
  <si>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</si>
  <si>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</si>
  <si>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</si>
  <si>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</si>
  <si>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</si>
  <si>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</si>
  <si>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</si>
  <si>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</si>
  <si>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</si>
  <si>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</si>
  <si>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</si>
  <si>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</si>
  <si>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</si>
  <si>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</si>
  <si>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</si>
  <si>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</si>
  <si>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</si>
  <si>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</si>
  <si>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</si>
  <si>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</si>
  <si>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</si>
  <si>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</si>
  <si>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</si>
  <si>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</si>
  <si>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</si>
  <si>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</si>
  <si>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</si>
  <si>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</si>
  <si>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</si>
  <si>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</si>
  <si>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</si>
  <si>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</si>
  <si>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</si>
  <si>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</si>
  <si>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</si>
  <si>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</si>
  <si>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</si>
  <si>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</si>
  <si>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</si>
  <si>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</si>
  <si>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</si>
  <si>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</si>
  <si>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</si>
  <si>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</si>
  <si>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</si>
  <si>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</si>
  <si>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</si>
  <si>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</si>
  <si>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</si>
  <si>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</si>
  <si>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</si>
  <si>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</si>
  <si>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</si>
  <si>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</si>
  <si>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</si>
  <si>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</si>
  <si>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</si>
  <si>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</si>
  <si>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</si>
  <si>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</si>
  <si>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</si>
  <si>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</si>
  <si>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</si>
  <si>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</si>
  <si>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</si>
  <si>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</si>
  <si>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</si>
  <si>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</si>
  <si>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</si>
  <si>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</si>
  <si>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</si>
  <si>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</si>
  <si>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</si>
  <si>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</si>
  <si>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</si>
  <si>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</si>
  <si>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</si>
  <si>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</si>
  <si>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</si>
  <si>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</si>
  <si>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</si>
  <si>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</si>
  <si>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</si>
  <si>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</si>
  <si>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</si>
  <si>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</si>
  <si>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</si>
  <si>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</si>
  <si>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</si>
  <si>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</si>
  <si>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</si>
  <si>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</si>
  <si>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</si>
  <si>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</si>
  <si>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</si>
  <si>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</si>
  <si>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</si>
  <si>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</si>
  <si>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</si>
  <si>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</si>
  <si>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</si>
  <si>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</si>
  <si>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</si>
  <si>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</si>
  <si>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</si>
  <si>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</si>
  <si>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</si>
  <si>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</si>
  <si>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</si>
  <si>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</si>
  <si>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</si>
  <si>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</si>
  <si>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</si>
  <si>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</si>
  <si>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</si>
  <si>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</si>
  <si>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</si>
  <si>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</si>
  <si>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</si>
  <si>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</si>
  <si>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</si>
  <si>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</si>
  <si>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</si>
  <si>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</si>
  <si>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</si>
  <si>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</si>
  <si>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</si>
  <si>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</si>
  <si>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</si>
  <si>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</si>
  <si>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</si>
  <si>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</si>
  <si>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</si>
  <si>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</si>
  <si>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</si>
  <si>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</si>
  <si>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</si>
  <si>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</si>
  <si>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</si>
  <si>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</si>
  <si>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</si>
  <si>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</si>
  <si>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</si>
  <si>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</si>
  <si>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</si>
  <si>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</si>
  <si>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</si>
  <si>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</si>
  <si>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</si>
  <si>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</si>
  <si>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</si>
  <si>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</si>
  <si>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</si>
  <si>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</si>
  <si>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</si>
  <si>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</si>
  <si>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</si>
  <si>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</si>
  <si>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</si>
  <si>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</si>
  <si>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</si>
  <si>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</si>
  <si>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</si>
  <si>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</si>
  <si>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</si>
  <si>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</si>
  <si>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</si>
  <si>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</si>
  <si>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</si>
  <si>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</si>
  <si>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</si>
  <si>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</si>
  <si>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</si>
  <si>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</si>
  <si>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</si>
  <si>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</si>
  <si>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</si>
  <si>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</si>
  <si>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</si>
  <si>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</si>
  <si>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</si>
  <si>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</si>
  <si>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</si>
  <si>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</si>
  <si>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</si>
  <si>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</si>
  <si>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</si>
  <si>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</si>
  <si>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</si>
  <si>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</si>
  <si>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</si>
  <si>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</si>
  <si>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</si>
  <si>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</si>
  <si>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</si>
  <si>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</si>
  <si>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</si>
  <si>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</si>
  <si>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</si>
  <si>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</si>
  <si>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</si>
  <si>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</si>
  <si>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</si>
  <si>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</si>
  <si>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</si>
  <si>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</si>
  <si>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</si>
  <si>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</si>
  <si>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</si>
  <si>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</si>
  <si>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</si>
  <si>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</si>
  <si>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</si>
  <si>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</si>
  <si>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</si>
  <si>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</si>
  <si>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</si>
  <si>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</si>
  <si>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</si>
  <si>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</si>
  <si>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</si>
  <si>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</si>
  <si>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</si>
  <si>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</si>
  <si>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</si>
  <si>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</si>
  <si>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</si>
  <si>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</si>
  <si>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</si>
  <si>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</si>
  <si>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</si>
  <si>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</si>
  <si>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</si>
  <si>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</si>
  <si>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</si>
  <si>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</si>
  <si>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</si>
  <si>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</si>
  <si>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</si>
  <si>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</si>
  <si>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</si>
  <si>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</si>
  <si>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</si>
  <si>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</si>
  <si>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</si>
  <si>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</si>
  <si>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</si>
  <si>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</si>
  <si>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</si>
  <si>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</si>
  <si>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</si>
  <si>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</si>
  <si>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</si>
  <si>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</si>
  <si>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</si>
  <si>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</si>
  <si>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</si>
  <si>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</si>
  <si>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</si>
  <si>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</si>
  <si>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</si>
  <si>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</si>
  <si>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</si>
  <si>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</si>
  <si>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</si>
  <si>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</si>
  <si>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</si>
  <si>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</si>
  <si>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</si>
  <si>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</si>
  <si>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</si>
  <si>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</si>
  <si>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</si>
  <si>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</si>
  <si>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</si>
  <si>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</si>
  <si>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</si>
  <si>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</si>
  <si>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</si>
  <si>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</si>
  <si>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</si>
  <si>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</si>
  <si>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</si>
  <si>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</si>
  <si>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</si>
  <si>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</si>
  <si>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</si>
  <si>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</si>
  <si>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</si>
  <si>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</si>
  <si>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</si>
  <si>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</si>
  <si>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</si>
  <si>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</si>
  <si>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</si>
  <si>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</si>
  <si>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</si>
  <si>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</si>
  <si>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</si>
  <si>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</si>
  <si>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</si>
  <si>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</si>
  <si>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</si>
  <si>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</si>
  <si>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</si>
  <si>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</si>
  <si>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</si>
  <si>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</si>
  <si>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</si>
  <si>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</si>
  <si>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</si>
  <si>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</si>
  <si>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</si>
  <si>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</si>
  <si>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</si>
  <si>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</si>
  <si>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</si>
  <si>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</si>
  <si>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</si>
  <si>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</si>
  <si>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</si>
  <si>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</si>
  <si>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</si>
  <si>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</si>
  <si>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</si>
  <si>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</si>
  <si>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</si>
  <si>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</si>
  <si>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</si>
  <si>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</si>
  <si>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</si>
  <si>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</si>
  <si>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</si>
  <si>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</si>
  <si>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</si>
  <si>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</si>
  <si>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</si>
  <si>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</si>
  <si>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</si>
  <si>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</si>
  <si>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</si>
  <si>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</si>
  <si>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</si>
  <si>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</si>
  <si>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</si>
  <si>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</si>
  <si>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</si>
  <si>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</si>
  <si>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</si>
  <si>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</si>
  <si>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</si>
  <si>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</si>
  <si>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</si>
  <si>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</si>
  <si>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</si>
  <si>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</si>
  <si>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</si>
  <si>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</si>
  <si>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</si>
  <si>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</si>
  <si>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</si>
  <si>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</si>
  <si>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</si>
  <si>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</si>
  <si>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</si>
  <si>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</si>
  <si>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</si>
  <si>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</si>
  <si>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</si>
  <si>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</si>
  <si>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</si>
  <si>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</si>
  <si>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</si>
  <si>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</si>
  <si>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</si>
  <si>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</si>
  <si>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</si>
  <si>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</si>
  <si>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</si>
  <si>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</si>
  <si>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</si>
  <si>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</si>
  <si>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</si>
  <si>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</si>
  <si>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</si>
  <si>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</si>
  <si>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</si>
  <si>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</si>
  <si>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</si>
  <si>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</si>
  <si>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</si>
  <si>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</si>
  <si>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</si>
  <si>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</si>
  <si>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</si>
  <si>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</si>
  <si>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</si>
  <si>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</si>
  <si>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</si>
  <si>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</si>
  <si>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</si>
  <si>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</si>
  <si>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</si>
  <si>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</si>
  <si>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</si>
  <si>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</si>
  <si>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</si>
  <si>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</si>
  <si>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</si>
  <si>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</si>
  <si>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</si>
  <si>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</si>
  <si>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</si>
  <si>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</si>
  <si>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</si>
  <si>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</si>
  <si>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</si>
  <si>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</si>
  <si>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</si>
  <si>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</si>
  <si>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</si>
  <si>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</si>
  <si>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</si>
  <si>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</si>
  <si>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</si>
  <si>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</si>
  <si>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</si>
  <si>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</si>
  <si>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</si>
  <si>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</si>
  <si>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</si>
  <si>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</si>
  <si>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</si>
  <si>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</si>
  <si>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</si>
  <si>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</si>
  <si>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</si>
  <si>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</si>
  <si>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</si>
  <si>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</si>
  <si>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</si>
  <si>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</si>
  <si>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</si>
  <si>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</si>
  <si>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</si>
  <si>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</si>
  <si>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</si>
  <si>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</si>
  <si>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</si>
  <si>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</si>
  <si>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</si>
  <si>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</si>
  <si>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</si>
  <si>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</si>
  <si>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</si>
  <si>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</si>
  <si>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</si>
  <si>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</si>
  <si>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</si>
  <si>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</si>
  <si>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</si>
  <si>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</si>
  <si>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</si>
  <si>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</si>
  <si>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</si>
  <si>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</si>
  <si>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</si>
  <si>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</si>
  <si>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</si>
  <si>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</si>
  <si>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</si>
  <si>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</si>
  <si>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</si>
  <si>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</si>
  <si>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</si>
  <si>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</si>
  <si>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</si>
  <si>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</si>
  <si>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</si>
  <si>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</si>
  <si>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</si>
  <si>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</si>
  <si>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</si>
  <si>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</si>
  <si>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</si>
  <si>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</si>
  <si>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</si>
  <si>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</si>
  <si>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</si>
  <si>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</si>
  <si>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</si>
  <si>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</si>
  <si>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</si>
  <si>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</si>
  <si>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</si>
  <si>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</si>
  <si>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</si>
  <si>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</si>
  <si>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</si>
  <si>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</si>
  <si>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</si>
  <si>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</si>
  <si>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</si>
  <si>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</si>
  <si>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</si>
  <si>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</si>
  <si>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</si>
  <si>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</si>
  <si>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</si>
  <si>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</si>
  <si>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</si>
  <si>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</si>
  <si>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</si>
  <si>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</si>
  <si>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</si>
  <si>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</si>
  <si>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</si>
  <si>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</si>
  <si>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</si>
  <si>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</si>
  <si>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</si>
  <si>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</si>
  <si>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</si>
  <si>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</si>
  <si>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</si>
  <si>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</si>
  <si>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</si>
  <si>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</si>
  <si>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</si>
  <si>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</si>
  <si>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</si>
  <si>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</si>
  <si>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</si>
  <si>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</si>
  <si>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</si>
  <si>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</si>
  <si>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</si>
  <si>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</si>
  <si>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</si>
  <si>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</si>
  <si>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</si>
  <si>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</si>
  <si>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</si>
  <si>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</si>
  <si>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</si>
  <si>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</si>
  <si>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</si>
  <si>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</si>
  <si>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</si>
  <si>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</si>
  <si>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</si>
  <si>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</si>
  <si>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</si>
  <si>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</si>
  <si>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</si>
  <si>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</si>
  <si>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</si>
  <si>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</si>
  <si>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</si>
  <si>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</si>
  <si>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</si>
  <si>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</si>
  <si>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</si>
  <si>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</si>
  <si>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</si>
  <si>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</si>
  <si>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</si>
  <si>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</si>
  <si>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</si>
  <si>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</si>
  <si>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</si>
  <si>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</si>
  <si>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</si>
  <si>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</si>
  <si>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</si>
  <si>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</si>
  <si>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</si>
  <si>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</si>
  <si>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</si>
  <si>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</si>
  <si>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</si>
  <si>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</si>
  <si>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</si>
  <si>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</si>
  <si>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</si>
  <si>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</si>
  <si>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</si>
  <si>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</si>
  <si>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</si>
  <si>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</si>
  <si>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</si>
  <si>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</si>
  <si>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</si>
  <si>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</si>
  <si>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</si>
  <si>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</si>
  <si>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</si>
  <si>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</si>
  <si>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</si>
  <si>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</si>
  <si>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</si>
  <si>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</si>
  <si>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</si>
  <si>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</si>
  <si>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</si>
  <si>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</si>
  <si>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</si>
  <si>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</si>
  <si>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</si>
  <si>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</si>
  <si>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</si>
  <si>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</si>
  <si>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</si>
  <si>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</si>
  <si>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</si>
  <si>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</si>
  <si>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</si>
  <si>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</si>
  <si>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</si>
  <si>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</si>
  <si>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</si>
  <si>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</si>
  <si>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</si>
  <si>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</si>
  <si>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</si>
  <si>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</si>
  <si>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</si>
  <si>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</si>
  <si>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</si>
  <si>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</si>
  <si>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</si>
  <si>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</si>
  <si>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</si>
  <si>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</si>
  <si>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</si>
  <si>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</si>
  <si>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</si>
  <si>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</si>
  <si>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</si>
  <si>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</si>
  <si>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</si>
  <si>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</si>
  <si>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</si>
  <si>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</si>
  <si>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</si>
  <si>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</si>
  <si>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</si>
  <si>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</si>
  <si>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</si>
  <si>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</si>
  <si>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</si>
  <si>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</si>
  <si>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</si>
  <si>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</si>
  <si>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</si>
  <si>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</si>
  <si>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</si>
  <si>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</si>
  <si>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</si>
  <si>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</si>
  <si>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</si>
  <si>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</si>
  <si>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</si>
  <si>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</si>
  <si>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</si>
  <si>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</si>
  <si>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</si>
  <si>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</si>
  <si>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</si>
  <si>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</si>
  <si>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</si>
  <si>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</si>
  <si>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</si>
  <si>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</si>
  <si>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</si>
  <si>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</si>
  <si>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</si>
  <si>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</si>
  <si>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</si>
  <si>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</si>
  <si>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</si>
  <si>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</si>
  <si>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</si>
  <si>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</si>
  <si>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</si>
  <si>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</si>
  <si>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</si>
  <si>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</si>
  <si>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</si>
  <si>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</si>
  <si>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</si>
  <si>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</si>
  <si>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</si>
  <si>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</si>
  <si>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</si>
  <si>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</si>
  <si>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</si>
  <si>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</si>
  <si>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</si>
  <si>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</si>
  <si>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</si>
  <si>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</si>
  <si>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</si>
  <si>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</si>
  <si>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</si>
  <si>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</si>
  <si>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</si>
  <si>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</si>
  <si>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</si>
  <si>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</si>
  <si>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</si>
  <si>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</si>
  <si>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</si>
  <si>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</si>
  <si>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</si>
  <si>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</si>
  <si>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</si>
  <si>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</si>
  <si>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</si>
  <si>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</si>
  <si>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</si>
  <si>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</si>
  <si>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</si>
  <si>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</si>
  <si>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</si>
  <si>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</si>
  <si>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</si>
  <si>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</si>
  <si>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</si>
  <si>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</si>
  <si>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</si>
  <si>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</si>
  <si>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</si>
  <si>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</si>
  <si>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</si>
  <si>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</si>
  <si>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</si>
  <si>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</si>
  <si>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</si>
  <si>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</si>
  <si>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</si>
  <si>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</si>
  <si>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</si>
  <si>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</si>
  <si>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</si>
  <si>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</si>
  <si>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</si>
  <si>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</si>
  <si>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</si>
  <si>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</si>
  <si>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</si>
  <si>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</si>
  <si>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</si>
  <si>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</si>
  <si>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</si>
  <si>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</si>
  <si>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</si>
  <si>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</si>
  <si>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</si>
  <si>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</si>
  <si>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</si>
  <si>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</si>
  <si>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</si>
  <si>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</si>
  <si>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</si>
  <si>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</si>
  <si>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</si>
  <si>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</si>
  <si>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</si>
  <si>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</si>
  <si>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</si>
  <si>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</si>
  <si>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</si>
  <si>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</si>
  <si>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</si>
  <si>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</si>
  <si>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</si>
  <si>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</si>
  <si>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</si>
  <si>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</si>
  <si>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</si>
  <si>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</si>
  <si>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</si>
  <si>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</si>
  <si>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</si>
  <si>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</si>
  <si>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</si>
  <si>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</si>
  <si>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</si>
  <si>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</si>
  <si>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</si>
  <si>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</si>
  <si>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</si>
  <si>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</si>
  <si>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</si>
  <si>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</si>
  <si>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</si>
  <si>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</si>
  <si>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</si>
  <si>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</si>
  <si>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</si>
  <si>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</si>
  <si>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</si>
  <si>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</si>
  <si>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</si>
  <si>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</si>
  <si>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</si>
  <si>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</si>
  <si>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</si>
  <si>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</si>
  <si>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</si>
  <si>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</si>
  <si>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</si>
  <si>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</si>
  <si>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</si>
  <si>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</si>
  <si>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</si>
  <si>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</si>
  <si>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</si>
  <si>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</si>
  <si>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</si>
  <si>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</si>
  <si>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</si>
  <si>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</si>
  <si>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</si>
  <si>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</si>
  <si>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</si>
  <si>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</si>
  <si>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</si>
  <si>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</si>
  <si>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</si>
  <si>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</si>
  <si>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</si>
  <si>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</si>
  <si>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</si>
  <si>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</si>
  <si>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</si>
  <si>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</si>
  <si>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</si>
  <si>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</si>
  <si>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</si>
  <si>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</si>
  <si>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</si>
  <si>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</si>
  <si>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</si>
  <si>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</si>
  <si>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</si>
  <si>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</si>
  <si>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</si>
  <si>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</si>
  <si>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</si>
  <si>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</si>
  <si>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</si>
  <si>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</si>
  <si>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</si>
  <si>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</si>
  <si>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</si>
  <si>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</si>
  <si>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</si>
  <si>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</si>
  <si>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</si>
  <si>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</si>
  <si>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</si>
  <si>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</si>
  <si>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</si>
  <si>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</si>
  <si>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</si>
  <si>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</si>
  <si>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</si>
  <si>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</si>
  <si>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</si>
  <si>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</si>
  <si>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</si>
  <si>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</si>
  <si>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</si>
  <si>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</si>
  <si>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</si>
  <si>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</si>
  <si>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</si>
  <si>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</si>
  <si>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</si>
  <si>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</si>
  <si>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</si>
  <si>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</si>
  <si>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</si>
  <si>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</si>
  <si>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</si>
  <si>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</si>
  <si>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</si>
  <si>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</si>
  <si>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</si>
  <si>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</si>
  <si>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</si>
  <si>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</si>
  <si>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</si>
  <si>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</si>
  <si>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</si>
  <si>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</si>
  <si>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</si>
  <si>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</si>
  <si>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</si>
  <si>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</si>
  <si>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</si>
  <si>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</si>
  <si>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</si>
  <si>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</si>
  <si>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</si>
  <si>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</si>
  <si>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</si>
  <si>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</si>
  <si>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</si>
  <si>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</si>
  <si>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</si>
  <si>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</si>
  <si>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</si>
  <si>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</si>
  <si>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</si>
  <si>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</si>
  <si>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</si>
  <si>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</si>
  <si>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</si>
  <si>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</si>
  <si>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</si>
  <si>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</si>
  <si>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</si>
  <si>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</si>
  <si>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</si>
  <si>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</si>
  <si>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</si>
  <si>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</si>
  <si>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</si>
  <si>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</si>
  <si>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</si>
  <si>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</si>
  <si>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</si>
  <si>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</si>
  <si>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</si>
  <si>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</si>
  <si>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</si>
  <si>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</si>
  <si>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</si>
  <si>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</si>
  <si>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</si>
  <si>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</si>
  <si>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</si>
  <si>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</si>
  <si>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</si>
  <si>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</si>
  <si>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</si>
  <si>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</si>
  <si>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</si>
  <si>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</si>
  <si>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</si>
  <si>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</si>
  <si>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</si>
  <si>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</si>
  <si>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</si>
  <si>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</si>
  <si>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</si>
  <si>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</si>
  <si>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</si>
  <si>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</si>
  <si>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</si>
  <si>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</si>
  <si>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</si>
  <si>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</si>
  <si>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</si>
  <si>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</si>
  <si>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</si>
  <si>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</si>
  <si>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</si>
  <si>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</si>
  <si>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</si>
  <si>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</si>
  <si>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</si>
  <si>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</si>
  <si>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</si>
  <si>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</si>
  <si>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</si>
  <si>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</si>
  <si>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</si>
  <si>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</si>
  <si>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</si>
  <si>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</si>
  <si>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</si>
  <si>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</si>
  <si>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</si>
  <si>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</si>
  <si>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</si>
  <si>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</si>
  <si>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</si>
  <si>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</si>
  <si>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</si>
  <si>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</si>
  <si>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</si>
  <si>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</si>
  <si>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</si>
  <si>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</si>
  <si>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</si>
  <si>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</si>
  <si>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</si>
  <si>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</si>
  <si>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</si>
  <si>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</si>
  <si>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</si>
  <si>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</si>
  <si>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</si>
  <si>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</si>
  <si>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</si>
  <si>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</si>
  <si>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</si>
  <si>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</si>
  <si>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</si>
  <si>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</si>
  <si>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</si>
  <si>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</si>
  <si>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</si>
  <si>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</si>
  <si>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</si>
  <si>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</si>
  <si>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</si>
  <si>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</si>
  <si>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</si>
  <si>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</si>
  <si>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</si>
  <si>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</si>
  <si>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</si>
  <si>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</si>
  <si>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</si>
  <si>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</si>
  <si>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</si>
  <si>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</si>
  <si>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</si>
  <si>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</si>
  <si>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</si>
  <si>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</si>
  <si>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</si>
  <si>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</si>
  <si>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</si>
  <si>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</si>
  <si>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</si>
  <si>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</si>
  <si>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</si>
  <si>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</si>
  <si>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</si>
  <si>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</si>
  <si>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</si>
  <si>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</si>
  <si>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</si>
  <si>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</si>
  <si>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</si>
  <si>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</si>
  <si>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</si>
  <si>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</si>
  <si>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</si>
  <si>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</si>
  <si>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</si>
  <si>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</si>
  <si>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</si>
  <si>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</si>
  <si>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</si>
  <si>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</si>
  <si>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</si>
  <si>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</si>
  <si>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</si>
  <si>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</si>
  <si>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</si>
  <si>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</si>
  <si>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</si>
  <si>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</si>
  <si>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</si>
  <si>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</si>
  <si>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</si>
  <si>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</si>
  <si>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</si>
  <si>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</si>
  <si>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</si>
  <si>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</si>
  <si>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</si>
  <si>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</si>
  <si>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</si>
  <si>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</si>
  <si>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</si>
  <si>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</si>
  <si>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</si>
  <si>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</si>
  <si>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</si>
  <si>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</si>
  <si>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</si>
  <si>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</si>
  <si>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</si>
  <si>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</si>
  <si>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</si>
  <si>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</si>
  <si>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</si>
  <si>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</si>
  <si>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</si>
  <si>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</si>
  <si>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</si>
  <si>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</si>
  <si>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</si>
  <si>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</si>
  <si>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</si>
  <si>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</si>
  <si>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</si>
  <si>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</si>
  <si>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</si>
  <si>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</si>
  <si>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</si>
  <si>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</si>
  <si>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</si>
  <si>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</si>
  <si>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</si>
  <si>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</si>
  <si>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</si>
  <si>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</si>
  <si>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</si>
  <si>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</si>
  <si>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</si>
  <si>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</si>
  <si>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</si>
  <si>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</si>
  <si>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</si>
  <si>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</si>
  <si>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</si>
  <si>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</si>
  <si>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</si>
  <si>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</si>
  <si>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</si>
  <si>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</si>
  <si>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</si>
  <si>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</si>
  <si>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</si>
  <si>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</si>
  <si>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</si>
  <si>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</si>
  <si>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</si>
  <si>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</si>
  <si>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</si>
  <si>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</si>
  <si>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</si>
  <si>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</si>
  <si>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</si>
  <si>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</si>
  <si>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</si>
  <si>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</si>
  <si>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</si>
  <si>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</si>
  <si>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</si>
  <si>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</si>
  <si>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</si>
  <si>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</si>
  <si>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</si>
  <si>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</si>
  <si>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</si>
  <si>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</si>
  <si>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</si>
  <si>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</si>
  <si>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</si>
  <si>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</si>
  <si>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</si>
  <si>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</si>
  <si>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</si>
  <si>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</si>
  <si>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</si>
  <si>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</si>
  <si>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</si>
  <si>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</si>
  <si>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</si>
  <si>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</si>
  <si>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</si>
  <si>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</si>
  <si>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</si>
  <si>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</si>
  <si>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</si>
  <si>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</si>
  <si>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</si>
  <si>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</si>
  <si>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</si>
  <si>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</si>
  <si>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</si>
  <si>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</si>
  <si>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</si>
  <si>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</si>
  <si>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</si>
  <si>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</si>
  <si>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</si>
  <si>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</si>
  <si>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</si>
  <si>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</si>
  <si>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</si>
  <si>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</si>
  <si>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</si>
  <si>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</si>
  <si>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</si>
  <si>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</si>
  <si>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</si>
  <si>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</si>
  <si>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</si>
  <si>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</si>
  <si>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</si>
  <si>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</si>
  <si>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</si>
  <si>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</si>
  <si>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</si>
  <si>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</si>
  <si>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</si>
  <si>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</si>
  <si>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</si>
  <si>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</si>
  <si>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</si>
  <si>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</si>
  <si>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</si>
  <si>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</si>
  <si>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</si>
  <si>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</si>
  <si>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</si>
  <si>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</si>
  <si>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</si>
  <si>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</si>
  <si>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</si>
  <si>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</si>
  <si>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</si>
  <si>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</si>
  <si>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</si>
  <si>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</si>
  <si>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</si>
  <si>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</si>
  <si>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</si>
  <si>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</si>
  <si>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</si>
  <si>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</si>
  <si>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</si>
  <si>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</si>
  <si>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</si>
  <si>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</si>
  <si>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</si>
  <si>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</si>
  <si>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</si>
  <si>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</si>
  <si>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</si>
  <si>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</si>
  <si>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</si>
  <si>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</si>
  <si>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</si>
  <si>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</si>
  <si>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</si>
  <si>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</si>
  <si>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</si>
  <si>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</si>
  <si>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</si>
  <si>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</si>
  <si>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</si>
  <si>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</si>
  <si>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</si>
  <si>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</si>
  <si>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</si>
  <si>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</si>
  <si>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</si>
  <si>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</si>
  <si>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</si>
  <si>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</si>
  <si>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</si>
  <si>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</si>
  <si>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</si>
  <si>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</si>
  <si>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</si>
  <si>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</si>
  <si>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</si>
  <si>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</si>
  <si>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</si>
  <si>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</si>
  <si>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</si>
  <si>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</si>
  <si>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</si>
  <si>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</si>
  <si>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</si>
  <si>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</si>
  <si>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</si>
  <si>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</si>
  <si>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</si>
  <si>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</si>
  <si>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</si>
  <si>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</si>
  <si>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</si>
  <si>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</si>
  <si>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</si>
  <si>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</si>
  <si>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</si>
  <si>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</si>
  <si>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</si>
  <si>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</si>
  <si>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</si>
  <si>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</si>
  <si>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</si>
  <si>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</si>
  <si>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</si>
  <si>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</si>
  <si>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</si>
  <si>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</si>
  <si>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</si>
  <si>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</si>
  <si>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</si>
  <si>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</si>
  <si>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</si>
  <si>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</si>
  <si>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</si>
  <si>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</si>
  <si>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</si>
  <si>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</si>
  <si>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</si>
  <si>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</si>
  <si>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</si>
  <si>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</si>
  <si>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</si>
  <si>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</si>
  <si>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</si>
  <si>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</si>
  <si>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</si>
  <si>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</si>
  <si>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</si>
  <si>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</si>
  <si>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</si>
  <si>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</si>
  <si>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</si>
  <si>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</si>
  <si>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</si>
  <si>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</si>
  <si>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</si>
  <si>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</si>
  <si>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</si>
  <si>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</si>
  <si>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</si>
  <si>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</si>
  <si>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</si>
  <si>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</si>
  <si>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</si>
  <si>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</si>
  <si>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</si>
  <si>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</si>
  <si>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</si>
  <si>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</si>
  <si>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</si>
  <si>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</si>
  <si>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</si>
  <si>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</si>
  <si>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</si>
  <si>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</si>
  <si>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</si>
  <si>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</si>
  <si>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</si>
  <si>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</si>
  <si>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</si>
  <si>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</si>
  <si>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</si>
  <si>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</si>
  <si>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</si>
  <si>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</si>
  <si>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</si>
  <si>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</si>
  <si>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</si>
  <si>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</si>
  <si>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</si>
  <si>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</si>
  <si>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</si>
  <si>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</si>
  <si>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</si>
  <si>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</si>
  <si>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</si>
  <si>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</si>
  <si>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</si>
  <si>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</si>
  <si>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</si>
  <si>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</si>
  <si>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</si>
  <si>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</si>
  <si>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</si>
  <si>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</si>
  <si>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</si>
  <si>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</si>
  <si>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</si>
  <si>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</si>
  <si>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</si>
  <si>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</si>
  <si>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</si>
  <si>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</si>
  <si>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</si>
  <si>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</si>
  <si>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</si>
  <si>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</si>
  <si>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</si>
  <si>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</si>
  <si>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</si>
  <si>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</si>
  <si>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</si>
  <si>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</si>
  <si>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</si>
  <si>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</si>
  <si>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</si>
  <si>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</si>
  <si>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</si>
  <si>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</si>
  <si>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</si>
  <si>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</si>
  <si>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</si>
  <si>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</si>
  <si>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</si>
  <si>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</si>
  <si>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</si>
  <si>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</si>
  <si>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</si>
  <si>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</si>
  <si>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</si>
  <si>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</si>
  <si>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</si>
  <si>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</si>
  <si>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</si>
  <si>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</si>
  <si>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</si>
  <si>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</si>
  <si>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</si>
  <si>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</si>
  <si>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</si>
  <si>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</si>
  <si>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</si>
  <si>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</si>
  <si>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</si>
  <si>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</si>
  <si>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</si>
  <si>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</si>
  <si>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</si>
  <si>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</si>
  <si>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</si>
  <si>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</si>
  <si>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</si>
  <si>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</si>
  <si>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</si>
  <si>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</si>
  <si>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</si>
  <si>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</si>
  <si>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</si>
  <si>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</si>
  <si>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</si>
  <si>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</si>
  <si>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</si>
  <si>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</si>
  <si>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</si>
  <si>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</si>
  <si>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</si>
  <si>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</si>
  <si>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</si>
  <si>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</si>
  <si>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</si>
  <si>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</si>
  <si>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</si>
  <si>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</si>
  <si>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</si>
  <si>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</si>
  <si>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</si>
  <si>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</si>
  <si>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</si>
  <si>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</si>
  <si>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</si>
  <si>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</si>
  <si>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</si>
  <si>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</si>
  <si>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</si>
  <si>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</si>
  <si>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</si>
  <si>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</si>
  <si>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</si>
  <si>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</si>
  <si>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</si>
  <si>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</si>
  <si>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</si>
  <si>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</si>
  <si>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</si>
  <si>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</si>
  <si>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</si>
  <si>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</si>
  <si>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</si>
  <si>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</si>
  <si>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</si>
  <si>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</si>
  <si>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</si>
  <si>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</si>
  <si>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</si>
  <si>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</si>
  <si>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</si>
  <si>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</si>
  <si>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</si>
  <si>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</si>
  <si>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</si>
  <si>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</si>
  <si>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</si>
  <si>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</si>
  <si>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</si>
  <si>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</si>
  <si>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</si>
  <si>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</si>
  <si>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</si>
  <si>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</si>
  <si>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</si>
  <si>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</si>
  <si>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</si>
  <si>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</si>
  <si>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</si>
  <si>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</si>
  <si>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</si>
  <si>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</si>
  <si>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</si>
  <si>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</si>
  <si>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</si>
  <si>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</si>
  <si>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</si>
  <si>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</si>
  <si>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</si>
  <si>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</si>
  <si>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</si>
  <si>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</si>
  <si>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</si>
  <si>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</si>
  <si>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</si>
  <si>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</si>
  <si>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</si>
  <si>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</si>
  <si>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</si>
  <si>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</si>
  <si>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</si>
  <si>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</si>
  <si>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</si>
  <si>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</si>
  <si>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</si>
  <si>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</si>
  <si>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</si>
  <si>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</si>
  <si>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</si>
  <si>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</si>
  <si>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</si>
  <si>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</si>
  <si>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</si>
  <si>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</si>
  <si>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</si>
  <si>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</si>
  <si>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</si>
  <si>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</si>
  <si>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</si>
  <si>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</si>
  <si>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</si>
  <si>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</si>
  <si>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</si>
  <si>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</si>
  <si>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</si>
  <si>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</si>
  <si>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</si>
  <si>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</si>
  <si>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</si>
  <si>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</si>
  <si>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</si>
  <si>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</si>
  <si>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</si>
  <si>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</si>
  <si>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</si>
  <si>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</si>
  <si>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</si>
  <si>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</si>
  <si>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</si>
  <si>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</si>
  <si>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</si>
  <si>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</si>
  <si>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</si>
  <si>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</si>
  <si>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</si>
  <si>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</si>
  <si>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</si>
  <si>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</si>
  <si>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</si>
  <si>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</si>
  <si>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</si>
  <si>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</si>
  <si>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</si>
  <si>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</si>
  <si>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</si>
  <si>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</si>
  <si>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</si>
  <si>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</si>
  <si>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</si>
  <si>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</si>
  <si>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</si>
  <si>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</si>
  <si>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</si>
  <si>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</si>
  <si>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</si>
  <si>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</si>
  <si>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</si>
  <si>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</si>
  <si>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</si>
  <si>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</si>
  <si>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</si>
  <si>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</si>
  <si>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</si>
  <si>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</si>
  <si>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</si>
  <si>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</si>
  <si>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</si>
  <si>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</si>
  <si>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</si>
  <si>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</si>
  <si>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</si>
  <si>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</si>
  <si>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</si>
  <si>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</si>
  <si>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</si>
  <si>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</si>
  <si>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</si>
  <si>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</si>
  <si>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</si>
  <si>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</si>
  <si>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</si>
  <si>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</si>
  <si>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</si>
  <si>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</si>
  <si>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</si>
  <si>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</si>
  <si>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</si>
  <si>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</si>
  <si>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</si>
  <si>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</si>
  <si>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</si>
  <si>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</si>
  <si>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</si>
  <si>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</si>
  <si>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</si>
  <si>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</si>
  <si>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</si>
  <si>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</si>
  <si>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</si>
  <si>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</si>
  <si>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</si>
  <si>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</si>
  <si>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</si>
  <si>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</si>
  <si>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</si>
  <si>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</si>
  <si>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</si>
  <si>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</si>
  <si>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</si>
  <si>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</si>
  <si>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</si>
  <si>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</si>
  <si>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</si>
  <si>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</si>
  <si>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</si>
  <si>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</si>
  <si>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</si>
  <si>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</si>
  <si>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</si>
  <si>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</si>
  <si>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</si>
  <si>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</si>
  <si>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</si>
  <si>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</si>
  <si>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</si>
  <si>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</si>
  <si>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</si>
  <si>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</si>
  <si>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</si>
  <si>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</si>
  <si>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</si>
  <si>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</si>
  <si>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</si>
  <si>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</si>
  <si>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</si>
  <si>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</si>
  <si>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</si>
  <si>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</si>
  <si>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</si>
  <si>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</si>
  <si>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</si>
  <si>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</si>
  <si>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</si>
  <si>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</si>
  <si>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</si>
  <si>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</si>
  <si>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</si>
  <si>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</si>
  <si>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</si>
  <si>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</si>
  <si>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</si>
  <si>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</si>
  <si>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</si>
  <si>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</si>
  <si>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</si>
  <si>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</si>
  <si>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</si>
  <si>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</si>
  <si>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</si>
  <si>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</si>
  <si>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</si>
  <si>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</si>
  <si>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</si>
  <si>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</si>
  <si>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</si>
  <si>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</si>
  <si>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</si>
  <si>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</si>
  <si>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</si>
  <si>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</si>
  <si>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</si>
  <si>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</si>
  <si>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</si>
  <si>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</si>
  <si>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</si>
  <si>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</si>
  <si>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</si>
  <si>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</si>
  <si>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</si>
  <si>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</si>
  <si>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</si>
  <si>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</si>
  <si>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</si>
  <si>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</si>
  <si>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</si>
  <si>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</si>
  <si>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</si>
  <si>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</si>
  <si>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</si>
  <si>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</si>
  <si>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</si>
  <si>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</si>
  <si>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</si>
  <si>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</si>
  <si>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</si>
  <si>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</si>
  <si>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</si>
  <si>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</si>
  <si>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</si>
  <si>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</si>
  <si>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</si>
  <si>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</si>
  <si>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</si>
  <si>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</si>
  <si>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</si>
  <si>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</si>
  <si>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</si>
  <si>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</si>
  <si>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</si>
  <si>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</si>
  <si>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</si>
  <si>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</si>
  <si>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</si>
  <si>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</si>
  <si>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</si>
  <si>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</si>
  <si>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</si>
  <si>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</si>
  <si>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</si>
  <si>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</si>
  <si>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</si>
  <si>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</si>
  <si>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</si>
  <si>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</si>
  <si>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</si>
  <si>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</si>
  <si>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</si>
  <si>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</si>
  <si>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</si>
  <si>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</si>
  <si>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</si>
  <si>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</si>
  <si>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</si>
  <si>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</si>
  <si>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</si>
  <si>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</si>
  <si>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</si>
  <si>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</si>
  <si>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</si>
  <si>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</si>
  <si>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</si>
  <si>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</si>
  <si>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</si>
  <si>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</si>
  <si>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</si>
  <si>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</si>
  <si>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</si>
  <si>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</si>
  <si>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</si>
  <si>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</si>
  <si>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</si>
  <si>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</si>
  <si>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</si>
  <si>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</si>
  <si>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</si>
  <si>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</si>
  <si>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</si>
  <si>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</si>
  <si>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</si>
  <si>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</si>
  <si>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</si>
  <si>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</si>
  <si>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</si>
  <si>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</si>
  <si>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</si>
  <si>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</si>
  <si>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</si>
  <si>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</si>
  <si>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</si>
  <si>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</si>
  <si>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</si>
  <si>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</si>
  <si>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</si>
  <si>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</si>
  <si>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</si>
  <si>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</si>
  <si>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</si>
  <si>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</si>
  <si>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</si>
  <si>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</si>
  <si>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</si>
  <si>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</si>
  <si>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</si>
  <si>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</si>
  <si>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</si>
  <si>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</si>
  <si>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</si>
  <si>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</si>
  <si>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</si>
  <si>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</si>
  <si>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</si>
  <si>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</si>
  <si>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</si>
  <si>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</si>
  <si>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</si>
  <si>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</si>
  <si>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</si>
  <si>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</si>
  <si>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</si>
  <si>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</si>
  <si>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</si>
  <si>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</si>
  <si>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</si>
  <si>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</si>
  <si>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</si>
  <si>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</si>
  <si>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</si>
  <si>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</si>
  <si>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</si>
  <si>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</si>
  <si>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</si>
  <si>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</si>
  <si>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</si>
  <si>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</si>
  <si>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</si>
  <si>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</si>
  <si>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</si>
  <si>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</si>
  <si>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</si>
  <si>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</si>
  <si>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</si>
  <si>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</si>
  <si>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</si>
  <si>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</si>
  <si>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</si>
  <si>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</si>
  <si>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</si>
  <si>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</si>
  <si>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</si>
  <si>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</si>
  <si>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</si>
  <si>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</si>
  <si>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</si>
  <si>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</si>
  <si>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</si>
  <si>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</si>
  <si>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</si>
  <si>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</si>
  <si>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</si>
  <si>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</si>
  <si>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</si>
  <si>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</si>
  <si>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</si>
  <si>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</si>
  <si>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</si>
  <si>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</si>
  <si>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</si>
  <si>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</si>
  <si>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</si>
  <si>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</si>
  <si>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</si>
  <si>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</si>
  <si>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</si>
  <si>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</si>
  <si>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</si>
  <si>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</si>
  <si>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</si>
  <si>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</si>
  <si>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</si>
  <si>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</si>
  <si>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</si>
  <si>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</si>
  <si>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</si>
  <si>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</si>
  <si>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</si>
  <si>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</si>
  <si>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</si>
  <si>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</si>
  <si>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</si>
  <si>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</si>
  <si>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</si>
  <si>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</si>
  <si>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</si>
  <si>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</si>
  <si>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</si>
  <si>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</si>
  <si>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</si>
  <si>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</si>
  <si>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</si>
  <si>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</si>
  <si>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</si>
  <si>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</si>
  <si>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</si>
  <si>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</si>
  <si>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</si>
  <si>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</si>
  <si>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</si>
  <si>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</si>
  <si>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</si>
  <si>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</si>
  <si>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</si>
  <si>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</si>
  <si>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</si>
  <si>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</si>
  <si>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</si>
  <si>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</si>
  <si>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</si>
  <si>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</si>
  <si>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</si>
  <si>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</si>
  <si>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</si>
  <si>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</si>
  <si>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</si>
  <si>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</si>
  <si>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</si>
  <si>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</si>
  <si>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</si>
  <si>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</si>
  <si>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</si>
  <si>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</si>
  <si>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</si>
  <si>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</si>
  <si>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</si>
  <si>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</si>
  <si>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</si>
  <si>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</si>
  <si>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</si>
  <si>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</si>
  <si>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</si>
  <si>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</si>
  <si>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</si>
  <si>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</si>
  <si>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</si>
  <si>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</si>
  <si>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</si>
  <si>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</si>
  <si>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</si>
  <si>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</si>
  <si>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</si>
  <si>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</si>
  <si>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</si>
  <si>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</si>
  <si>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</si>
  <si>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</si>
  <si>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</si>
  <si>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</si>
  <si>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</si>
  <si>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</si>
  <si>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</si>
  <si>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</si>
  <si>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</si>
  <si>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</si>
  <si>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</si>
  <si>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</si>
  <si>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</si>
  <si>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</si>
  <si>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</si>
  <si>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</si>
  <si>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</si>
  <si>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</si>
  <si>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</si>
  <si>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</si>
  <si>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</si>
  <si>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</si>
  <si>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</si>
  <si>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</si>
  <si>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</si>
  <si>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</si>
  <si>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</si>
  <si>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</si>
  <si>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</si>
  <si>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</si>
  <si>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</si>
  <si>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</si>
  <si>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</si>
  <si>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</si>
  <si>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</si>
  <si>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</si>
  <si>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</si>
  <si>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</si>
  <si>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</si>
  <si>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</si>
  <si>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</si>
  <si>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</si>
  <si>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</si>
  <si>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</si>
  <si>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</si>
  <si>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</si>
  <si>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</si>
  <si>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</si>
  <si>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</si>
  <si>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</si>
  <si>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</si>
  <si>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</si>
  <si>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</si>
  <si>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</si>
  <si>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</si>
  <si>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</si>
  <si>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</si>
  <si>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</si>
  <si>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</si>
  <si>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</si>
  <si>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</si>
  <si>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</si>
  <si>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</si>
  <si>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</si>
  <si>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</si>
  <si>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</si>
  <si>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</si>
  <si>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</si>
  <si>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</si>
  <si>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</si>
  <si>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</si>
  <si>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</si>
  <si>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</si>
  <si>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</si>
  <si>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</si>
  <si>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</si>
  <si>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</si>
  <si>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</si>
  <si>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</si>
  <si>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</si>
  <si>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</si>
  <si>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</si>
  <si>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</si>
  <si>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</si>
  <si>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</si>
  <si>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</si>
  <si>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</si>
  <si>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</si>
  <si>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</si>
  <si>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</si>
  <si>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</si>
  <si>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</si>
  <si>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</si>
  <si>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</si>
  <si>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</si>
  <si>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</si>
  <si>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</si>
  <si>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</si>
  <si>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</si>
  <si>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</si>
  <si>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</si>
  <si>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</si>
  <si>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</si>
  <si>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</si>
  <si>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</si>
  <si>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</si>
  <si>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</si>
  <si>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</si>
  <si>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</si>
  <si>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</si>
  <si>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</si>
  <si>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</si>
  <si>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</si>
  <si>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</si>
  <si>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</si>
  <si>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</si>
  <si>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</si>
  <si>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</si>
  <si>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</si>
  <si>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</si>
  <si>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</si>
  <si>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</si>
  <si>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</si>
  <si>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</si>
  <si>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</si>
  <si>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</si>
  <si>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</si>
  <si>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</si>
  <si>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</si>
  <si>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</si>
  <si>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</si>
  <si>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</si>
  <si>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</si>
  <si>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</si>
  <si>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</si>
  <si>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</si>
  <si>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</si>
  <si>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</si>
  <si>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</si>
  <si>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</si>
  <si>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</si>
  <si>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</si>
  <si>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</si>
  <si>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</si>
  <si>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</si>
  <si>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</si>
  <si>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</si>
  <si>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</si>
  <si>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</si>
  <si>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</si>
  <si>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</si>
  <si>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</si>
  <si>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</si>
  <si>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</si>
  <si>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</si>
  <si>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</si>
  <si>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</si>
  <si>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</si>
  <si>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</si>
  <si>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</si>
  <si>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</si>
  <si>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</si>
  <si>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</si>
  <si>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</si>
  <si>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</si>
  <si>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</si>
  <si>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</si>
  <si>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</si>
  <si>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</si>
  <si>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</si>
  <si>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</si>
  <si>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</si>
  <si>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</si>
  <si>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</si>
  <si>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</si>
  <si>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</si>
  <si>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</si>
  <si>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</si>
  <si>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</si>
  <si>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</si>
  <si>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</si>
  <si>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</si>
  <si>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</si>
  <si>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</si>
  <si>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</si>
  <si>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</si>
  <si>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</si>
  <si>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</si>
  <si>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</si>
  <si>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</si>
  <si>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</si>
  <si>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</si>
  <si>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</si>
  <si>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</si>
  <si>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</si>
  <si>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</si>
  <si>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</si>
  <si>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</si>
  <si>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</si>
  <si>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</si>
  <si>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</si>
  <si>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</si>
  <si>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</si>
  <si>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</si>
  <si>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</si>
  <si>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</si>
  <si>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</si>
  <si>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</si>
  <si>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</si>
  <si>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</si>
  <si>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</si>
  <si>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</si>
  <si>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</si>
  <si>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</si>
  <si>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</si>
  <si>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</si>
  <si>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</si>
  <si>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</si>
  <si>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</si>
  <si>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</si>
  <si>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</si>
  <si>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</si>
  <si>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</si>
  <si>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</si>
  <si>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</si>
  <si>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</si>
  <si>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</si>
  <si>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</si>
  <si>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</si>
  <si>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</si>
  <si>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</si>
  <si>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</si>
  <si>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</si>
  <si>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</si>
  <si>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</si>
  <si>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</si>
  <si>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</si>
  <si>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</si>
  <si>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</si>
  <si>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</si>
  <si>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</si>
  <si>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</si>
  <si>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</si>
  <si>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</si>
  <si>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</si>
  <si>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</si>
  <si>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</si>
  <si>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</si>
  <si>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</si>
  <si>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</si>
  <si>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</si>
  <si>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</si>
  <si>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</si>
  <si>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</si>
  <si>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</si>
  <si>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</si>
  <si>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</si>
  <si>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</si>
  <si>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</si>
  <si>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</si>
  <si>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</si>
  <si>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</si>
  <si>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</si>
  <si>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</si>
  <si>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</si>
  <si>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</si>
  <si>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</si>
  <si>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</si>
  <si>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</si>
  <si>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</si>
  <si>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</si>
  <si>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</si>
  <si>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</si>
  <si>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</si>
  <si>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</si>
  <si>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</si>
  <si>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</si>
  <si>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</si>
  <si>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</si>
  <si>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</si>
  <si>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</si>
  <si>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</si>
  <si>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</si>
  <si>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</si>
  <si>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</si>
  <si>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</si>
  <si>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</si>
  <si>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</si>
  <si>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</si>
  <si>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</si>
  <si>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</si>
  <si>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</si>
  <si>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</si>
  <si>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</si>
  <si>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</si>
  <si>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</si>
  <si>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</si>
  <si>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</si>
  <si>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</si>
  <si>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</si>
  <si>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</si>
  <si>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</si>
  <si>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</si>
  <si>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</si>
  <si>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</si>
  <si>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</si>
  <si>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</si>
  <si>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</si>
  <si>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</si>
  <si>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</si>
  <si>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</si>
  <si>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</si>
  <si>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</si>
  <si>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</si>
  <si>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</si>
  <si>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</si>
  <si>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</si>
  <si>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</si>
  <si>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</si>
  <si>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</si>
  <si>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</si>
  <si>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</si>
  <si>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</si>
  <si>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</si>
  <si>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</si>
  <si>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</si>
  <si>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</si>
  <si>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</si>
  <si>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</si>
  <si>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</si>
  <si>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</si>
  <si>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</si>
  <si>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</si>
  <si>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</si>
  <si>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</si>
  <si>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</si>
  <si>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</si>
  <si>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</si>
  <si>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</si>
  <si>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</si>
  <si>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</si>
  <si>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</si>
  <si>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</si>
  <si>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</si>
  <si>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</si>
  <si>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</si>
  <si>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</si>
  <si>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</si>
  <si>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</si>
  <si>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</si>
  <si>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</si>
  <si>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</si>
  <si>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</si>
  <si>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</si>
  <si>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</si>
  <si>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</si>
  <si>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</si>
  <si>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</si>
  <si>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</si>
  <si>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</si>
  <si>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</si>
  <si>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</si>
  <si>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</si>
  <si>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</si>
  <si>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</si>
  <si>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</si>
  <si>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</si>
  <si>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</si>
  <si>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</si>
  <si>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</si>
  <si>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</si>
  <si>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</si>
  <si>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</si>
  <si>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</si>
  <si>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</si>
  <si>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</si>
  <si>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</si>
  <si>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</si>
  <si>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</si>
  <si>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</si>
  <si>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</si>
  <si>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</si>
  <si>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</si>
  <si>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</si>
  <si>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</si>
  <si>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</si>
  <si>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</si>
  <si>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</si>
  <si>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</si>
  <si>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</si>
  <si>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</si>
  <si>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</si>
  <si>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</si>
  <si>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</si>
  <si>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</si>
  <si>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</si>
  <si>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</si>
  <si>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</si>
  <si>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</si>
  <si>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</si>
  <si>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</si>
  <si>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</si>
  <si>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</si>
  <si>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</si>
  <si>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</si>
  <si>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</si>
  <si>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</si>
  <si>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</si>
  <si>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</si>
  <si>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</si>
  <si>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</si>
  <si>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</si>
  <si>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</si>
  <si>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</si>
  <si>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</si>
  <si>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</si>
  <si>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</si>
  <si>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</si>
  <si>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</si>
  <si>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</si>
  <si>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</si>
  <si>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</si>
  <si>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</si>
  <si>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</si>
  <si>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</si>
  <si>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</si>
  <si>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</si>
  <si>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</si>
  <si>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</si>
  <si>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</si>
  <si>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</si>
  <si>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</si>
  <si>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</si>
  <si>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</si>
  <si>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</si>
  <si>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</si>
  <si>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</si>
  <si>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</si>
  <si>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</si>
  <si>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</si>
  <si>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</si>
  <si>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</si>
  <si>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</si>
  <si>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</si>
  <si>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</si>
  <si>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</si>
  <si>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</si>
  <si>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</si>
  <si>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</si>
  <si>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</si>
  <si>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</si>
  <si>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</si>
  <si>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</si>
  <si>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</si>
  <si>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</si>
  <si>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</si>
  <si>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</si>
  <si>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</si>
  <si>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</si>
  <si>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</si>
  <si>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</si>
  <si>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</si>
  <si>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</si>
  <si>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</si>
  <si>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</si>
  <si>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</si>
  <si>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</si>
  <si>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</si>
  <si>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</si>
  <si>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</si>
  <si>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</si>
  <si>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</si>
  <si>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</si>
  <si>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</si>
  <si>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</si>
  <si>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</si>
  <si>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</si>
  <si>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</si>
  <si>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</si>
  <si>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</si>
  <si>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</si>
  <si>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</si>
  <si>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</si>
  <si>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</si>
  <si>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</si>
  <si>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</si>
  <si>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</si>
  <si>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</si>
  <si>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</si>
  <si>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</si>
  <si>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</si>
  <si>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</si>
  <si>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</si>
  <si>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</si>
  <si>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</si>
  <si>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</si>
  <si>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</si>
  <si>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</si>
  <si>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</si>
  <si>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</si>
  <si>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</si>
  <si>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</si>
  <si>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</si>
  <si>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</si>
  <si>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</si>
  <si>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</si>
  <si>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</si>
  <si>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</si>
  <si>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</si>
  <si>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</si>
  <si>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</si>
  <si>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</si>
  <si>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</si>
  <si>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</si>
  <si>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</si>
  <si>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</si>
  <si>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</si>
  <si>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</si>
  <si>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</si>
  <si>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</si>
  <si>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</si>
  <si>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</si>
  <si>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</si>
  <si>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</si>
  <si>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</si>
  <si>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</si>
  <si>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</si>
  <si>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</si>
  <si>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</si>
  <si>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</si>
  <si>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</si>
  <si>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</si>
  <si>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</si>
  <si>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</si>
  <si>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</si>
  <si>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</si>
  <si>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</si>
  <si>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</si>
  <si>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</si>
  <si>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</si>
  <si>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</si>
  <si>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</si>
  <si>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</si>
  <si>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</si>
  <si>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</si>
  <si>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</si>
  <si>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</si>
  <si>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</si>
  <si>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</si>
  <si>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</si>
  <si>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</si>
  <si>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</si>
  <si>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</si>
  <si>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</si>
  <si>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</si>
  <si>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</si>
  <si>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</si>
  <si>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</si>
  <si>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</si>
  <si>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</si>
  <si>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</si>
  <si>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</si>
  <si>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</si>
  <si>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</si>
  <si>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</si>
  <si>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</si>
  <si>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</si>
  <si>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</si>
  <si>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</si>
  <si>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</si>
  <si>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</si>
  <si>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</si>
  <si>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</si>
  <si>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</si>
  <si>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</si>
  <si>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</si>
  <si>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</si>
  <si>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</si>
  <si>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</si>
  <si>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</si>
  <si>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</si>
  <si>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</si>
  <si>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</si>
  <si>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</si>
  <si>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</si>
  <si>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</si>
  <si>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</si>
  <si>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</si>
  <si>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</si>
  <si>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</si>
  <si>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</si>
  <si>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</si>
  <si>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</si>
  <si>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</si>
  <si>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</si>
  <si>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</si>
  <si>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</si>
  <si>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</si>
  <si>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</si>
  <si>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</si>
  <si>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</si>
  <si>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</si>
  <si>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</si>
  <si>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</si>
  <si>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</si>
  <si>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</si>
  <si>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</si>
  <si>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</si>
  <si>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</si>
  <si>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</si>
  <si>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</si>
  <si>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</si>
  <si>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</si>
  <si>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</si>
  <si>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</si>
  <si>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</si>
  <si>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</si>
  <si>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</si>
  <si>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</si>
  <si>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</si>
  <si>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</si>
  <si>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</si>
  <si>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</si>
  <si>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</si>
  <si>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</si>
  <si>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</si>
  <si>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</si>
  <si>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</si>
  <si>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</si>
  <si>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</si>
  <si>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</si>
  <si>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</si>
  <si>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</si>
  <si>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</si>
  <si>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</si>
  <si>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</si>
  <si>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</si>
  <si>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</si>
  <si>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</si>
  <si>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</si>
  <si>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</si>
  <si>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</si>
  <si>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</si>
  <si>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</si>
  <si>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</si>
  <si>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</si>
  <si>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</si>
  <si>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</si>
  <si>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</si>
  <si>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</si>
  <si>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</si>
  <si>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</si>
  <si>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</si>
  <si>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</si>
  <si>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</si>
  <si>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</si>
  <si>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</si>
  <si>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</si>
  <si>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</si>
  <si>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</si>
  <si>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</si>
  <si>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</si>
  <si>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</si>
  <si>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</si>
  <si>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</si>
  <si>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</si>
  <si>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</si>
  <si>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</si>
  <si>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</si>
  <si>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</si>
  <si>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</si>
  <si>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</si>
  <si>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</si>
  <si>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</si>
  <si>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</si>
  <si>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</si>
  <si>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</si>
  <si>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</si>
  <si>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</si>
  <si>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</si>
  <si>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</si>
  <si>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</si>
  <si>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</si>
  <si>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</si>
  <si>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</si>
  <si>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</si>
  <si>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</si>
  <si>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</si>
  <si>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</si>
  <si>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</si>
  <si>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</si>
  <si>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</si>
  <si>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</si>
  <si>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</si>
  <si>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</si>
  <si>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</si>
  <si>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</si>
  <si>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</si>
  <si>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</si>
  <si>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</si>
  <si>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</si>
  <si>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</si>
  <si>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</si>
  <si>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</si>
  <si>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</si>
  <si>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</si>
  <si>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</si>
  <si>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</si>
  <si>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</si>
  <si>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</si>
  <si>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</si>
  <si>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</si>
  <si>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</si>
  <si>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</si>
  <si>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</si>
  <si>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</si>
  <si>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</si>
  <si>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</si>
  <si>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</si>
  <si>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</si>
  <si>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</si>
  <si>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</si>
  <si>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</si>
  <si>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</si>
  <si>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</si>
  <si>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</si>
  <si>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</si>
  <si>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</si>
  <si>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</si>
  <si>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</si>
  <si>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</si>
  <si>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</si>
  <si>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</si>
  <si>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</si>
  <si>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</si>
  <si>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</si>
  <si>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</si>
  <si>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</si>
  <si>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</si>
  <si>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</si>
  <si>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</si>
  <si>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</si>
  <si>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</si>
  <si>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</si>
  <si>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</si>
  <si>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</si>
  <si>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</si>
  <si>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</si>
  <si>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</si>
  <si>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</si>
  <si>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</si>
  <si>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</si>
  <si>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</si>
  <si>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</si>
  <si>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</si>
  <si>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</si>
  <si>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</si>
  <si>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</si>
  <si>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</si>
  <si>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</si>
  <si>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</si>
  <si>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</si>
  <si>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</si>
  <si>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</si>
  <si>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</si>
  <si>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</si>
  <si>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</si>
  <si>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</si>
  <si>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</si>
  <si>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</si>
  <si>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</si>
  <si>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</si>
  <si>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</si>
  <si>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</si>
  <si>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</si>
  <si>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</si>
  <si>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</si>
  <si>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</si>
  <si>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</si>
  <si>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</si>
  <si>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</si>
  <si>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</si>
  <si>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</si>
  <si>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</si>
  <si>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</si>
  <si>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</si>
  <si>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</si>
  <si>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</si>
  <si>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</si>
  <si>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</si>
  <si>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</si>
  <si>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</si>
  <si>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</si>
  <si>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</si>
  <si>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</si>
  <si>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</si>
  <si>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</si>
  <si>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</si>
  <si>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</si>
  <si>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</si>
  <si>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</si>
  <si>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</si>
  <si>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</si>
  <si>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</si>
  <si>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</si>
  <si>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</si>
  <si>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</si>
  <si>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</si>
  <si>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</si>
  <si>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</si>
  <si>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</si>
  <si>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</si>
  <si>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</si>
  <si>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</si>
  <si>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</si>
  <si>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</si>
  <si>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</si>
  <si>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</si>
  <si>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</si>
  <si>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</si>
  <si>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</si>
  <si>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</si>
  <si>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</si>
  <si>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</si>
  <si>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</si>
  <si>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</si>
  <si>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</si>
  <si>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</si>
  <si>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</si>
  <si>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</si>
  <si>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</si>
  <si>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</si>
  <si>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</si>
  <si>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</si>
  <si>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</si>
  <si>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</si>
  <si>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</si>
  <si>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</si>
  <si>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</si>
  <si>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</si>
  <si>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</si>
  <si>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</si>
  <si>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</si>
  <si>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</si>
  <si>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</si>
  <si>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</si>
  <si>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</si>
  <si>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</si>
  <si>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</si>
  <si>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</si>
  <si>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</si>
  <si>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</si>
  <si>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</si>
  <si>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</si>
  <si>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</si>
  <si>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</si>
  <si>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</si>
  <si>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</si>
  <si>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</si>
  <si>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</si>
  <si>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</si>
  <si>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</si>
  <si>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</si>
  <si>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</si>
  <si>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</si>
  <si>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</si>
  <si>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</si>
  <si>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</si>
  <si>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</si>
  <si>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</si>
  <si>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</si>
  <si>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</si>
  <si>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</si>
  <si>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</si>
  <si>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</si>
  <si>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</si>
  <si>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</si>
  <si>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</si>
  <si>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</si>
  <si>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</si>
  <si>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</si>
  <si>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</si>
  <si>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</si>
  <si>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</si>
  <si>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</si>
  <si>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</si>
  <si>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</si>
  <si>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</si>
  <si>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</si>
  <si>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</si>
  <si>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</si>
  <si>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</si>
  <si>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</si>
  <si>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</si>
  <si>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</si>
  <si>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</si>
  <si>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</si>
  <si>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</si>
  <si>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</si>
  <si>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</si>
  <si>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</si>
  <si>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</si>
  <si>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</si>
  <si>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</si>
  <si>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</si>
  <si>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</si>
  <si>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</si>
  <si>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</si>
  <si>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</si>
  <si>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</si>
  <si>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</si>
  <si>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</si>
  <si>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</si>
  <si>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</si>
  <si>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</si>
  <si>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</si>
  <si>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</si>
  <si>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</si>
  <si>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</si>
  <si>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</si>
  <si>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</si>
  <si>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</si>
  <si>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</si>
  <si>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</si>
  <si>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</si>
  <si>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</si>
  <si>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</si>
  <si>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</si>
  <si>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</si>
  <si>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</si>
  <si>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</si>
  <si>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</si>
  <si>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</si>
  <si>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</si>
  <si>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</si>
  <si>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</si>
  <si>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</si>
  <si>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</si>
  <si>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</si>
  <si>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</si>
  <si>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</si>
  <si>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</si>
  <si>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</si>
  <si>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</si>
  <si>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</si>
  <si>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</si>
  <si>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</si>
  <si>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</si>
  <si>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</si>
  <si>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</si>
  <si>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</si>
  <si>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</si>
  <si>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</si>
  <si>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</si>
  <si>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</si>
  <si>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</si>
  <si>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</si>
  <si>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</si>
  <si>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</si>
  <si>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</si>
  <si>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</si>
  <si>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</si>
  <si>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</si>
  <si>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</si>
  <si>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</si>
  <si>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</si>
  <si>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</si>
  <si>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</si>
  <si>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</si>
  <si>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</si>
  <si>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</si>
  <si>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</si>
  <si>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</si>
  <si>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</si>
  <si>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</si>
  <si>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</si>
  <si>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</si>
  <si>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</si>
  <si>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</si>
  <si>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</si>
  <si>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</si>
  <si>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</si>
  <si>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</si>
  <si>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</si>
  <si>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</si>
  <si>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</si>
  <si>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</si>
  <si>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</si>
  <si>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</si>
  <si>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</si>
  <si>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</si>
  <si>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</si>
  <si>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</si>
  <si>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</si>
  <si>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</si>
  <si>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</si>
  <si>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</si>
  <si>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</si>
  <si>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</si>
  <si>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</si>
  <si>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</si>
  <si>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</si>
  <si>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</si>
  <si>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</si>
  <si>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</si>
  <si>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</si>
  <si>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</si>
  <si>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</si>
  <si>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</si>
  <si>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</si>
  <si>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</si>
  <si>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</si>
  <si>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</si>
  <si>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</si>
  <si>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</si>
  <si>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</si>
  <si>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</si>
  <si>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</si>
  <si>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</si>
  <si>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</si>
  <si>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</si>
  <si>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</si>
  <si>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</si>
  <si>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</si>
  <si>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</si>
  <si>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</si>
  <si>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</si>
  <si>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</si>
  <si>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</si>
  <si>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</si>
  <si>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</si>
  <si>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</si>
  <si>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</si>
  <si>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</si>
  <si>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</si>
  <si>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</si>
  <si>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</si>
  <si>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</si>
  <si>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</si>
  <si>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</si>
  <si>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</si>
  <si>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</si>
  <si>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</si>
  <si>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</si>
  <si>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</si>
  <si>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</si>
  <si>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</si>
  <si>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</si>
  <si>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</si>
  <si>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</si>
  <si>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</si>
  <si>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</si>
  <si>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</si>
  <si>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</si>
  <si>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</si>
  <si>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</si>
  <si>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</si>
  <si>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</si>
  <si>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</si>
  <si>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</si>
  <si>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</si>
  <si>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</si>
  <si>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</si>
  <si>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</si>
  <si>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</si>
  <si>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</si>
  <si>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</si>
  <si>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</si>
  <si>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</si>
  <si>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</si>
  <si>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</si>
  <si>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</si>
  <si>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</si>
  <si>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</si>
  <si>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</si>
  <si>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</si>
  <si>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</si>
  <si>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</si>
  <si>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</si>
  <si>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</si>
  <si>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</si>
  <si>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</si>
  <si>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</si>
  <si>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</si>
  <si>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</si>
  <si>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</si>
  <si>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</si>
  <si>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</si>
  <si>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</si>
  <si>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</si>
  <si>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</si>
  <si>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</si>
  <si>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</si>
  <si>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</si>
  <si>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</si>
  <si>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</si>
  <si>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</si>
  <si>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</si>
  <si>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</si>
  <si>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</si>
  <si>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</si>
  <si>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</si>
  <si>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</si>
  <si>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</si>
  <si>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</si>
  <si>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</si>
  <si>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</si>
  <si>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</si>
  <si>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</si>
  <si>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</si>
  <si>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</si>
  <si>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</si>
  <si>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</si>
  <si>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</si>
  <si>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</si>
  <si>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</si>
  <si>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</si>
  <si>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</si>
  <si>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</si>
  <si>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</si>
  <si>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</si>
  <si>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</si>
  <si>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</si>
  <si>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</si>
  <si>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</si>
  <si>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</si>
  <si>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</si>
  <si>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</si>
  <si>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</si>
  <si>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</si>
  <si>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</si>
  <si>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</si>
  <si>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</si>
  <si>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</si>
  <si>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</si>
  <si>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</si>
  <si>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</si>
  <si>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</si>
  <si>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</si>
  <si>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</si>
  <si>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</si>
  <si>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</si>
  <si>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</si>
  <si>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</si>
  <si>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</si>
  <si>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</si>
  <si>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</si>
  <si>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</si>
  <si>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</si>
  <si>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</si>
  <si>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</si>
  <si>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</si>
  <si>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</si>
  <si>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</si>
  <si>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</si>
  <si>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</si>
  <si>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</si>
  <si>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</si>
  <si>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</si>
  <si>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</si>
  <si>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</si>
  <si>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</si>
  <si>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</si>
  <si>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</si>
  <si>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</si>
  <si>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</si>
  <si>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</si>
  <si>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</si>
  <si>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</si>
  <si>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</si>
  <si>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</si>
  <si>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</si>
  <si>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</si>
  <si>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</si>
  <si>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</si>
  <si>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</si>
  <si>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</si>
  <si>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</si>
  <si>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</si>
  <si>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</si>
  <si>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</si>
  <si>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</si>
  <si>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</si>
  <si>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</si>
  <si>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</si>
  <si>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</si>
  <si>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</si>
  <si>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</si>
  <si>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</si>
  <si>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</si>
  <si>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</si>
  <si>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</si>
  <si>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</si>
  <si>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</si>
  <si>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</si>
  <si>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</si>
  <si>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</si>
  <si>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</si>
  <si>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</si>
  <si>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</si>
  <si>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</si>
  <si>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</si>
  <si>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</si>
  <si>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</si>
  <si>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</si>
  <si>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</si>
  <si>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</si>
  <si>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</si>
  <si>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</si>
  <si>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</si>
  <si>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</si>
  <si>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</si>
  <si>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</si>
  <si>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</si>
  <si>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</si>
  <si>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</si>
  <si>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</si>
  <si>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</si>
  <si>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</si>
  <si>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</si>
  <si>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</si>
  <si>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</si>
  <si>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</si>
  <si>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</si>
  <si>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</si>
  <si>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</si>
  <si>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</si>
  <si>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</si>
  <si>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</si>
  <si>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</si>
  <si>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</si>
  <si>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</si>
  <si>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</si>
  <si>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</si>
  <si>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</si>
  <si>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</si>
  <si>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</si>
  <si>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</si>
  <si>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</si>
  <si>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</si>
  <si>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</si>
  <si>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</si>
  <si>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</si>
  <si>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</si>
  <si>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</si>
  <si>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</si>
  <si>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</si>
  <si>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</si>
  <si>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</si>
  <si>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</si>
  <si>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</si>
  <si>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</si>
  <si>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</si>
  <si>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</si>
  <si>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</si>
  <si>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</si>
  <si>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</si>
  <si>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</si>
  <si>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</si>
  <si>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</si>
  <si>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</si>
  <si>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</si>
  <si>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</si>
  <si>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</si>
  <si>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</si>
  <si>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</si>
  <si>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</si>
  <si>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</si>
  <si>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</si>
  <si>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</si>
  <si>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</si>
  <si>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</si>
  <si>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</si>
  <si>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</si>
  <si>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</si>
  <si>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</si>
  <si>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</si>
  <si>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</si>
  <si>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</si>
  <si>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</si>
  <si>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</si>
  <si>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</si>
  <si>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</si>
  <si>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</si>
  <si>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</si>
  <si>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</si>
  <si>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</si>
  <si>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</si>
  <si>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</si>
  <si>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</si>
  <si>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</si>
  <si>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</si>
  <si>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</si>
  <si>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</si>
  <si>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</si>
  <si>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</si>
  <si>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</si>
  <si>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</si>
  <si>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</si>
  <si>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</si>
  <si>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</si>
  <si>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</si>
  <si>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</si>
  <si>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</si>
  <si>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</si>
  <si>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</si>
  <si>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</si>
  <si>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</si>
  <si>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</si>
  <si>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</si>
  <si>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</si>
  <si>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</si>
  <si>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</si>
  <si>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</si>
  <si>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</si>
  <si>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</si>
  <si>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</si>
  <si>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</si>
  <si>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</si>
  <si>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</si>
  <si>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</si>
  <si>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</si>
  <si>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</si>
  <si>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</si>
  <si>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</si>
  <si>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</si>
  <si>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</si>
  <si>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</si>
  <si>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</si>
  <si>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</si>
  <si>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</si>
  <si>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</si>
  <si>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</si>
  <si>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</si>
  <si>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</si>
  <si>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</si>
  <si>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</si>
  <si>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</si>
  <si>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</si>
  <si>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</si>
  <si>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</si>
  <si>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</si>
  <si>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</si>
  <si>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</si>
  <si>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</si>
  <si>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</si>
  <si>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</si>
  <si>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</si>
  <si>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</si>
  <si>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</si>
  <si>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</si>
  <si>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</si>
  <si>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</si>
  <si>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</si>
  <si>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</si>
  <si>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</si>
  <si>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</si>
  <si>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</si>
  <si>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</si>
  <si>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</si>
  <si>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</si>
  <si>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</si>
  <si>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</si>
  <si>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</si>
  <si>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</si>
  <si>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</si>
  <si>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</si>
  <si>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</si>
  <si>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</si>
  <si>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</si>
  <si>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</si>
  <si>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</si>
  <si>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</si>
  <si>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</si>
  <si>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</si>
  <si>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</si>
  <si>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</si>
  <si>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</si>
  <si>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</si>
  <si>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</si>
  <si>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</si>
  <si>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</si>
  <si>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</si>
  <si>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</si>
  <si>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</si>
  <si>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</si>
  <si>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</si>
  <si>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</si>
  <si>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</si>
  <si>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</si>
  <si>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</si>
  <si>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</si>
  <si>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</si>
  <si>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</si>
  <si>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</si>
  <si>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</si>
  <si>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</si>
  <si>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</si>
  <si>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</si>
  <si>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</si>
  <si>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</si>
  <si>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</si>
  <si>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</si>
  <si>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</si>
  <si>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</si>
  <si>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</si>
  <si>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</si>
  <si>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</si>
  <si>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</si>
  <si>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</si>
  <si>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</si>
  <si>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</si>
  <si>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</si>
  <si>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</si>
  <si>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</si>
  <si>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</si>
  <si>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</si>
  <si>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</si>
  <si>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</si>
  <si>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</si>
  <si>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</si>
  <si>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</si>
  <si>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</si>
  <si>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</si>
  <si>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</si>
  <si>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</si>
  <si>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</si>
  <si>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</si>
  <si>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</si>
  <si>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</si>
  <si>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</si>
  <si>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</si>
  <si>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</si>
  <si>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</si>
  <si>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</si>
  <si>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</si>
  <si>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</si>
  <si>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</si>
  <si>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</si>
  <si>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</si>
  <si>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</si>
  <si>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</si>
  <si>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</si>
  <si>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</si>
  <si>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</si>
  <si>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</si>
  <si>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</si>
  <si>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</si>
  <si>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</si>
  <si>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</si>
  <si>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</si>
  <si>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</si>
  <si>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</si>
  <si>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</si>
  <si>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</si>
  <si>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</si>
  <si>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</si>
  <si>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</si>
  <si>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</si>
  <si>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</si>
  <si>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</si>
  <si>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</si>
  <si>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</si>
  <si>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</si>
  <si>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</si>
  <si>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</si>
  <si>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</si>
  <si>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</si>
  <si>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</si>
  <si>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</si>
  <si>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</si>
  <si>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</si>
  <si>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</si>
  <si>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</si>
  <si>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</si>
  <si>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</si>
  <si>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</si>
  <si>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</si>
  <si>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</si>
  <si>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</si>
  <si>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</si>
  <si>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</si>
  <si>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</si>
  <si>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</si>
  <si>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</si>
  <si>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</si>
  <si>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</si>
  <si>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</si>
  <si>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</si>
  <si>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</si>
  <si>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</si>
  <si>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</si>
  <si>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</si>
  <si>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</si>
  <si>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</si>
  <si>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</si>
  <si>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</si>
  <si>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</si>
  <si>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</si>
  <si>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</si>
  <si>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</si>
  <si>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</si>
  <si>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</si>
  <si>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</si>
  <si>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</si>
  <si>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</si>
  <si>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</si>
  <si>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</si>
  <si>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</si>
  <si>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</si>
  <si>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</si>
  <si>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</si>
  <si>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</si>
  <si>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</si>
  <si>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</si>
  <si>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</si>
  <si>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</si>
  <si>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</si>
  <si>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</si>
  <si>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</si>
  <si>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</si>
  <si>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</si>
  <si>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</si>
  <si>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</si>
  <si>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</si>
  <si>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</si>
  <si>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</si>
  <si>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</si>
  <si>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</si>
  <si>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</si>
  <si>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</si>
  <si>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</si>
  <si>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</si>
  <si>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</si>
  <si>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</si>
  <si>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</si>
  <si>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</si>
  <si>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</si>
  <si>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</si>
  <si>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</si>
  <si>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</si>
  <si>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</si>
  <si>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</si>
  <si>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</si>
  <si>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</si>
  <si>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</si>
  <si>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</si>
  <si>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</si>
  <si>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</si>
  <si>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</si>
  <si>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</si>
  <si>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</si>
  <si>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</si>
  <si>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</si>
  <si>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</si>
  <si>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</si>
  <si>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</si>
  <si>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</si>
  <si>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</si>
  <si>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</si>
  <si>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</si>
  <si>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</si>
  <si>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</si>
  <si>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</si>
  <si>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</si>
  <si>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</si>
  <si>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</si>
  <si>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</si>
  <si>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</si>
  <si>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</si>
  <si>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</si>
  <si>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</si>
  <si>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</si>
  <si>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</si>
  <si>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</si>
  <si>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</si>
  <si>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</si>
  <si>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</si>
  <si>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</si>
  <si>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</si>
  <si>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</si>
  <si>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</si>
  <si>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</si>
  <si>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</si>
  <si>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</si>
  <si>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</si>
  <si>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</si>
  <si>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</si>
  <si>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</si>
  <si>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</si>
  <si>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</si>
  <si>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</si>
  <si>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</si>
  <si>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</si>
  <si>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</si>
  <si>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</si>
  <si>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</si>
  <si>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</si>
  <si>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</si>
  <si>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</si>
  <si>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</si>
  <si>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</si>
  <si>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</si>
  <si>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</si>
  <si>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</si>
  <si>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</si>
  <si>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</si>
  <si>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</si>
  <si>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</si>
  <si>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</si>
  <si>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</si>
  <si>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</si>
  <si>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</si>
  <si>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</si>
  <si>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</si>
  <si>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</si>
  <si>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</si>
  <si>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</si>
  <si>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</si>
  <si>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</si>
  <si>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</si>
  <si>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</si>
  <si>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</si>
  <si>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</si>
  <si>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</si>
  <si>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</si>
  <si>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</si>
  <si>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</si>
  <si>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</si>
  <si>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</si>
  <si>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</si>
  <si>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</si>
  <si>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</si>
  <si>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</si>
  <si>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</si>
  <si>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</si>
  <si>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</si>
  <si>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</si>
  <si>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</si>
  <si>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</si>
  <si>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</si>
  <si>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</si>
  <si>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</si>
  <si>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</si>
  <si>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</si>
  <si>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</si>
  <si>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</si>
  <si>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</si>
  <si>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</si>
  <si>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</si>
  <si>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</si>
  <si>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</si>
  <si>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</si>
  <si>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</si>
  <si>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</si>
  <si>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</si>
  <si>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</si>
  <si>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</si>
  <si>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</si>
  <si>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</si>
  <si>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</si>
  <si>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</si>
  <si>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</si>
  <si>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</si>
  <si>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</si>
  <si>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</si>
  <si>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</si>
  <si>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</si>
  <si>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</si>
  <si>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</si>
  <si>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</si>
  <si>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</si>
  <si>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</si>
  <si>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</si>
  <si>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</si>
  <si>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</si>
  <si>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</si>
  <si>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</si>
  <si>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</si>
  <si>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</si>
  <si>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</si>
  <si>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</si>
  <si>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</si>
  <si>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</si>
  <si>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</si>
  <si>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</si>
  <si>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</si>
  <si>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</si>
  <si>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</si>
  <si>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</si>
  <si>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</si>
  <si>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</si>
  <si>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</si>
  <si>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</si>
  <si>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</si>
  <si>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</si>
  <si>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</si>
  <si>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</si>
  <si>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</si>
  <si>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</si>
  <si>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</si>
  <si>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</si>
  <si>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</si>
  <si>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</si>
  <si>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</si>
  <si>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</si>
  <si>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</si>
  <si>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</si>
  <si>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</si>
  <si>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</si>
  <si>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</si>
  <si>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</si>
  <si>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</si>
  <si>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</si>
  <si>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</si>
  <si>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</si>
  <si>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</si>
  <si>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</si>
  <si>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</si>
  <si>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</si>
  <si>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</si>
  <si>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</si>
  <si>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</si>
  <si>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</si>
  <si>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</si>
  <si>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</si>
  <si>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</si>
  <si>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</si>
  <si>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</si>
  <si>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</si>
  <si>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</si>
  <si>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</si>
  <si>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</si>
  <si>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</si>
  <si>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</si>
  <si>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</si>
  <si>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</si>
  <si>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</si>
  <si>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</si>
  <si>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</si>
  <si>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</si>
  <si>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</si>
  <si>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</si>
  <si>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</si>
  <si>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</si>
  <si>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</si>
  <si>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</si>
  <si>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</si>
  <si>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</si>
  <si>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</si>
  <si>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</si>
  <si>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</si>
  <si>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</si>
  <si>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</si>
  <si>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</si>
  <si>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</si>
  <si>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</si>
  <si>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</si>
  <si>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</si>
  <si>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</si>
  <si>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</si>
  <si>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</si>
  <si>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</si>
  <si>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</si>
  <si>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</si>
  <si>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</si>
  <si>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</si>
  <si>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</si>
  <si>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</si>
  <si>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</si>
  <si>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</si>
  <si>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</si>
  <si>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</si>
  <si>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</si>
  <si>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</si>
  <si>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</si>
  <si>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</si>
  <si>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</si>
  <si>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</si>
  <si>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</si>
  <si>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</si>
  <si>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</si>
  <si>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</si>
  <si>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</si>
  <si>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</si>
  <si>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</si>
  <si>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</si>
  <si>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</si>
  <si>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</si>
  <si>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</si>
  <si>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</si>
  <si>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</si>
  <si>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</si>
  <si>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</si>
  <si>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</si>
  <si>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</si>
  <si>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</si>
  <si>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</si>
  <si>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</si>
  <si>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</si>
  <si>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</si>
  <si>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</si>
  <si>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</si>
  <si>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</si>
  <si>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</si>
  <si>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</si>
  <si>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</si>
  <si>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</si>
  <si>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</si>
  <si>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</si>
  <si>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</si>
  <si>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</si>
  <si>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</si>
  <si>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</si>
  <si>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</si>
  <si>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</si>
  <si>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</si>
  <si>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</si>
  <si>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</si>
  <si>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</si>
  <si>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</si>
  <si>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</si>
  <si>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</si>
  <si>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</si>
  <si>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</si>
  <si>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</si>
  <si>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</si>
  <si>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</si>
  <si>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</si>
  <si>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</si>
  <si>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</si>
  <si>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</si>
  <si>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</si>
  <si>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</si>
  <si>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</si>
  <si>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</si>
  <si>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</si>
  <si>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</si>
  <si>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</si>
  <si>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</si>
  <si>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</si>
  <si>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</si>
  <si>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</si>
  <si>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</si>
  <si>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</si>
  <si>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</si>
  <si>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</si>
  <si>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</si>
  <si>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</si>
  <si>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</si>
  <si>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</si>
  <si>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</si>
  <si>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</si>
  <si>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</si>
  <si>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</si>
  <si>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</si>
  <si>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</si>
  <si>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</si>
  <si>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</si>
  <si>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</si>
  <si>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</si>
  <si>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</si>
  <si>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</si>
  <si>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</si>
  <si>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</si>
  <si>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</si>
  <si>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</si>
  <si>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</si>
  <si>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</si>
  <si>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</si>
  <si>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</si>
  <si>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</si>
  <si>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</si>
  <si>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</si>
  <si>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</si>
  <si>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</si>
  <si>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</si>
  <si>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</si>
  <si>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</si>
  <si>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</si>
  <si>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</si>
  <si>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</si>
  <si>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</si>
  <si>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</si>
  <si>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</si>
  <si>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</si>
  <si>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</si>
  <si>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</si>
  <si>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</si>
  <si>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</si>
  <si>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</si>
  <si>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</si>
  <si>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</si>
  <si>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</si>
  <si>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</si>
  <si>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</si>
  <si>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</si>
  <si>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</si>
  <si>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</si>
  <si>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</si>
  <si>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</si>
  <si>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</si>
  <si>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</si>
  <si>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</si>
  <si>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</si>
  <si>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</si>
  <si>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</si>
  <si>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</si>
  <si>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</si>
  <si>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</si>
  <si>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</si>
  <si>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</si>
  <si>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</si>
  <si>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</si>
  <si>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</si>
  <si>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</si>
  <si>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</si>
  <si>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</si>
  <si>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</si>
  <si>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</si>
  <si>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</si>
  <si>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</si>
  <si>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</si>
  <si>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</si>
  <si>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</si>
  <si>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</si>
  <si>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</si>
  <si>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</si>
  <si>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</si>
  <si>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</si>
  <si>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</si>
  <si>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</si>
  <si>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</si>
  <si>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</si>
  <si>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</si>
  <si>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</si>
  <si>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</si>
  <si>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</si>
  <si>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</si>
  <si>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</si>
  <si>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</si>
  <si>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</si>
  <si>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</si>
  <si>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</si>
  <si>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</si>
  <si>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</si>
  <si>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</si>
  <si>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</si>
  <si>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</si>
  <si>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</si>
  <si>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</si>
  <si>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</si>
  <si>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</si>
  <si>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</si>
  <si>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</si>
  <si>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</si>
  <si>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</si>
  <si>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</si>
  <si>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</si>
  <si>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</si>
  <si>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</si>
  <si>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</si>
  <si>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</si>
  <si>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</si>
  <si>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</si>
  <si>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</si>
  <si>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</si>
  <si>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</si>
  <si>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</si>
  <si>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</si>
  <si>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</si>
  <si>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</si>
  <si>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</si>
  <si>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</si>
  <si>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</si>
  <si>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</si>
  <si>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</si>
  <si>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</si>
  <si>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</si>
  <si>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</si>
  <si>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</si>
  <si>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</si>
  <si>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</si>
  <si>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</si>
  <si>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</si>
  <si>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</si>
  <si>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</si>
  <si>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</si>
  <si>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</si>
  <si>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</si>
  <si>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</si>
  <si>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</si>
  <si>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</si>
  <si>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</si>
  <si>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</si>
  <si>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</si>
  <si>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</si>
  <si>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</si>
  <si>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</si>
  <si>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</si>
  <si>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</si>
  <si>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</si>
  <si>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</si>
  <si>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</si>
  <si>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</si>
  <si>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</si>
  <si>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</si>
  <si>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</si>
  <si>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</si>
  <si>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</si>
  <si>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</si>
  <si>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</si>
  <si>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</si>
  <si>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</si>
  <si>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</si>
  <si>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</si>
  <si>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</si>
  <si>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</si>
  <si>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</si>
  <si>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</si>
  <si>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</si>
  <si>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</si>
  <si>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</si>
  <si>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</si>
  <si>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</si>
  <si>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</si>
  <si>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</si>
  <si>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</si>
  <si>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</si>
  <si>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</si>
  <si>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</si>
  <si>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</si>
  <si>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</si>
  <si>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</si>
  <si>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</si>
  <si>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</si>
  <si>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</si>
  <si>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</si>
  <si>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</si>
  <si>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</si>
  <si>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</si>
  <si>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</si>
  <si>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</si>
  <si>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</si>
  <si>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</si>
  <si>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</si>
  <si>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</si>
  <si>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</si>
  <si>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</si>
  <si>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</si>
  <si>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</si>
  <si>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</si>
  <si>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</si>
  <si>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</si>
  <si>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</si>
  <si>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</si>
  <si>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</si>
  <si>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</si>
  <si>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</si>
  <si>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</si>
  <si>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</si>
  <si>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</si>
  <si>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</si>
  <si>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</si>
  <si>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</si>
  <si>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</si>
  <si>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</si>
  <si>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</si>
  <si>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</si>
  <si>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</si>
  <si>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</si>
  <si>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</si>
  <si>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</si>
  <si>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</si>
  <si>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</si>
  <si>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</si>
  <si>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</si>
  <si>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</si>
  <si>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</si>
  <si>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</si>
  <si>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</si>
  <si>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</si>
  <si>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</si>
  <si>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</si>
  <si>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</si>
  <si>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</si>
  <si>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</si>
  <si>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</si>
  <si>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</si>
  <si>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</si>
  <si>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</si>
  <si>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</si>
  <si>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</si>
  <si>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</si>
  <si>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</si>
  <si>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</si>
  <si>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</si>
  <si>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</si>
  <si>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</si>
  <si>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</si>
  <si>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</si>
  <si>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</si>
  <si>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</si>
  <si>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</si>
  <si>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</si>
  <si>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</si>
  <si>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</si>
  <si>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</si>
  <si>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</si>
  <si>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</si>
  <si>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</si>
  <si>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</si>
  <si>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</si>
  <si>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</si>
  <si>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</si>
  <si>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</si>
  <si>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</si>
  <si>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</si>
  <si>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</si>
  <si>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</si>
  <si>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</si>
  <si>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</si>
  <si>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</si>
  <si>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</si>
  <si>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</si>
  <si>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</si>
  <si>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</si>
  <si>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</si>
  <si>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</si>
  <si>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</si>
  <si>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</si>
  <si>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</si>
  <si>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</si>
  <si>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</si>
  <si>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</si>
  <si>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</si>
  <si>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</si>
  <si>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</si>
  <si>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</si>
  <si>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</si>
  <si>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</si>
  <si>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</si>
  <si>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</si>
  <si>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</si>
  <si>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</si>
  <si>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</si>
  <si>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</si>
  <si>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</si>
  <si>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</si>
  <si>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</si>
  <si>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</si>
  <si>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</si>
  <si>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</si>
  <si>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</si>
  <si>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</si>
  <si>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</si>
  <si>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</si>
  <si>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</si>
  <si>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</si>
  <si>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</si>
  <si>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</si>
  <si>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</si>
  <si>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</si>
  <si>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</si>
  <si>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</si>
  <si>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</si>
  <si>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</si>
  <si>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</si>
  <si>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</si>
  <si>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</si>
  <si>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</si>
  <si>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</si>
  <si>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</si>
  <si>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</si>
  <si>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</si>
  <si>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</si>
  <si>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</si>
  <si>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</si>
  <si>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</si>
  <si>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</si>
  <si>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</si>
  <si>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</si>
  <si>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</si>
  <si>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</si>
  <si>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</si>
  <si>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</si>
  <si>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</si>
  <si>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</si>
  <si>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</si>
  <si>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</si>
  <si>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</si>
  <si>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</si>
  <si>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</si>
  <si>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</si>
  <si>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</si>
  <si>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</si>
  <si>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</si>
  <si>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</si>
  <si>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</si>
  <si>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</si>
  <si>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</si>
  <si>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</si>
  <si>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</si>
  <si>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</si>
  <si>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</si>
  <si>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</si>
  <si>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</si>
  <si>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</si>
  <si>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</si>
  <si>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</si>
  <si>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</si>
  <si>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</si>
  <si>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</si>
  <si>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</si>
  <si>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</si>
  <si>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</si>
  <si>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</si>
  <si>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</si>
  <si>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</si>
  <si>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</si>
  <si>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</si>
  <si>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</si>
  <si>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</si>
  <si>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</si>
  <si>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</si>
  <si>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</si>
  <si>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</si>
  <si>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</si>
  <si>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</si>
  <si>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</si>
  <si>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</si>
  <si>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</si>
  <si>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</si>
  <si>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</si>
  <si>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</si>
  <si>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</si>
  <si>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</si>
  <si>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</si>
  <si>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</si>
  <si>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</si>
  <si>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</si>
  <si>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</si>
  <si>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</si>
  <si>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</si>
  <si>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</si>
  <si>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</si>
  <si>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</si>
  <si>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</si>
  <si>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</si>
  <si>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</si>
  <si>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</si>
  <si>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</si>
  <si>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</si>
  <si>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</si>
  <si>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</si>
  <si>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</si>
  <si>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</si>
  <si>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</si>
  <si>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</si>
  <si>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</si>
  <si>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</si>
  <si>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</si>
  <si>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</si>
  <si>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</si>
  <si>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</si>
  <si>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</si>
  <si>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</si>
  <si>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</si>
  <si>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</si>
  <si>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</si>
  <si>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</si>
  <si>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</si>
  <si>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</si>
  <si>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</si>
  <si>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</si>
  <si>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</si>
  <si>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</si>
  <si>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</si>
  <si>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</si>
  <si>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</si>
  <si>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</si>
  <si>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</si>
  <si>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</si>
  <si>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</si>
  <si>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</si>
  <si>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</si>
  <si>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</si>
  <si>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</si>
  <si>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</si>
  <si>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</si>
  <si>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</si>
  <si>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</si>
  <si>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</si>
  <si>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</si>
  <si>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</si>
  <si>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</si>
  <si>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</si>
  <si>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</si>
  <si>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</si>
  <si>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</si>
  <si>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</si>
  <si>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</si>
  <si>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</si>
  <si>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</si>
  <si>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</si>
  <si>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</si>
  <si>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</si>
  <si>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</si>
  <si>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</si>
  <si>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</si>
  <si>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</si>
  <si>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</si>
  <si>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</si>
  <si>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</si>
  <si>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</si>
  <si>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</si>
  <si>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</si>
  <si>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</si>
  <si>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</si>
  <si>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</si>
  <si>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</si>
  <si>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</si>
  <si>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</si>
  <si>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</si>
  <si>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</si>
  <si>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</si>
  <si>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</si>
  <si>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</si>
  <si>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</si>
  <si>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</si>
  <si>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</si>
  <si>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</si>
  <si>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</si>
  <si>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</si>
  <si>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</si>
  <si>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</si>
  <si>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</si>
  <si>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</si>
  <si>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</si>
  <si>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</si>
  <si>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</si>
  <si>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</si>
  <si>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</si>
  <si>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</si>
  <si>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</si>
  <si>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</si>
  <si>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</si>
  <si>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</si>
  <si>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</si>
  <si>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</si>
  <si>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</si>
  <si>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</si>
  <si>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</si>
  <si>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</si>
  <si>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</si>
  <si>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</si>
  <si>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</si>
  <si>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</si>
  <si>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</si>
  <si>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</si>
  <si>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</si>
  <si>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</si>
  <si>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</si>
  <si>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</si>
  <si>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</si>
  <si>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</si>
  <si>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</si>
  <si>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</si>
  <si>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</si>
  <si>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</si>
  <si>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</si>
  <si>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</si>
  <si>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</si>
  <si>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</si>
  <si>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</si>
  <si>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</si>
  <si>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</si>
  <si>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</si>
  <si>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</si>
  <si>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</si>
  <si>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</si>
  <si>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</si>
  <si>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</si>
  <si>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</si>
  <si>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</si>
  <si>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</si>
  <si>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</si>
  <si>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</si>
  <si>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</si>
  <si>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</si>
  <si>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</si>
  <si>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</si>
  <si>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</si>
  <si>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</si>
  <si>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</si>
  <si>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</si>
  <si>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</si>
  <si>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</si>
  <si>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</si>
  <si>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</si>
  <si>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</si>
  <si>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</si>
  <si>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</si>
  <si>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</si>
  <si>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</si>
  <si>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</si>
  <si>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</si>
  <si>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</si>
  <si>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</si>
  <si>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</si>
  <si>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</si>
  <si>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</si>
  <si>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</si>
  <si>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</si>
  <si>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</si>
  <si>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</si>
  <si>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</si>
  <si>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</si>
  <si>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</si>
  <si>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</si>
  <si>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</si>
  <si>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</si>
  <si>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</si>
  <si>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</si>
  <si>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</si>
  <si>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</si>
  <si>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</si>
  <si>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</si>
  <si>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</si>
  <si>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</si>
  <si>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</si>
  <si>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</si>
  <si>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</si>
  <si>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</si>
  <si>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</si>
  <si>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</si>
  <si>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</si>
  <si>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</si>
  <si>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</si>
  <si>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</si>
  <si>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</si>
  <si>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</si>
  <si>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</si>
  <si>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</si>
  <si>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</si>
  <si>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</si>
  <si>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</si>
  <si>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</si>
  <si>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</si>
  <si>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</si>
  <si>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</si>
  <si>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</si>
  <si>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</si>
  <si>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</si>
  <si>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</si>
  <si>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</si>
  <si>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</si>
  <si>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</si>
  <si>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</si>
  <si>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</si>
  <si>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</si>
  <si>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</si>
  <si>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</si>
  <si>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</si>
  <si>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</si>
  <si>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</si>
  <si>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</si>
  <si>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</si>
  <si>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</si>
  <si>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</si>
  <si>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</si>
  <si>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</si>
  <si>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</si>
  <si>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</si>
  <si>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</si>
  <si>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</si>
  <si>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</si>
  <si>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</si>
  <si>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</si>
  <si>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</si>
  <si>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</si>
  <si>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</si>
  <si>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</si>
  <si>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</si>
  <si>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</si>
  <si>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</si>
  <si>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</si>
  <si>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</si>
  <si>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</si>
  <si>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</si>
  <si>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</si>
  <si>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</si>
  <si>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</si>
  <si>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</si>
  <si>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</si>
  <si>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</si>
  <si>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</si>
  <si>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</si>
  <si>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</si>
  <si>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</si>
  <si>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</si>
  <si>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</si>
  <si>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</si>
  <si>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</si>
  <si>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</si>
  <si>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</si>
  <si>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</si>
  <si>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</si>
  <si>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</si>
  <si>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</si>
  <si>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</si>
  <si>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</si>
  <si>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</si>
  <si>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</si>
  <si>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</si>
  <si>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</si>
  <si>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</si>
  <si>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</si>
  <si>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</si>
  <si>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</si>
  <si>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</si>
  <si>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</si>
  <si>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</si>
  <si>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</si>
  <si>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</si>
  <si>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</si>
  <si>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</si>
  <si>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</si>
  <si>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</si>
  <si>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</si>
  <si>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</si>
  <si>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</si>
  <si>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</si>
  <si>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</si>
  <si>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</si>
  <si>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</si>
  <si>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</si>
  <si>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</si>
  <si>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</si>
  <si>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</si>
  <si>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</si>
  <si>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</si>
  <si>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</si>
  <si>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</si>
  <si>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</si>
  <si>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</si>
  <si>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</si>
  <si>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</si>
  <si>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</si>
  <si>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</si>
  <si>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</si>
  <si>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</si>
  <si>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</si>
  <si>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</si>
  <si>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</si>
  <si>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</si>
  <si>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</si>
  <si>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</si>
  <si>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</si>
  <si>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</si>
  <si>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</si>
  <si>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</si>
  <si>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</si>
  <si>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</si>
  <si>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</si>
  <si>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</si>
  <si>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</si>
  <si>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</si>
  <si>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</si>
  <si>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</si>
  <si>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</si>
  <si>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</si>
  <si>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</si>
  <si>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</si>
  <si>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</si>
  <si>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</si>
  <si>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</si>
  <si>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</si>
  <si>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</si>
  <si>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</si>
  <si>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</si>
  <si>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</si>
  <si>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</si>
  <si>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</si>
  <si>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</si>
  <si>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</si>
  <si>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</si>
  <si>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</si>
  <si>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</si>
  <si>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</si>
  <si>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</si>
  <si>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</si>
  <si>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</si>
  <si>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</si>
  <si>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</si>
  <si>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</si>
  <si>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</si>
  <si>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</si>
  <si>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</si>
  <si>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</si>
  <si>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</si>
  <si>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</si>
  <si>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</si>
  <si>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</si>
  <si>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</si>
  <si>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</si>
  <si>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</si>
  <si>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</si>
  <si>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</si>
  <si>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</si>
  <si>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</si>
  <si>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</si>
  <si>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</si>
  <si>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</si>
  <si>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</si>
  <si>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</si>
  <si>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</si>
  <si>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</si>
  <si>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</si>
  <si>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</si>
  <si>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</si>
  <si>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</si>
  <si>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</si>
  <si>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</si>
  <si>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</si>
  <si>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</si>
  <si>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</si>
  <si>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</si>
  <si>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</si>
  <si>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</si>
  <si>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</si>
  <si>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</si>
  <si>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</si>
  <si>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</si>
  <si>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</si>
  <si>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</si>
  <si>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</si>
  <si>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</si>
  <si>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</si>
  <si>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</si>
  <si>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</si>
  <si>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</si>
  <si>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</si>
  <si>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</si>
  <si>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</si>
  <si>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</si>
  <si>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</si>
  <si>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</si>
  <si>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</si>
  <si>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</si>
  <si>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</si>
  <si>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</si>
  <si>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</si>
  <si>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</si>
  <si>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</si>
  <si>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</si>
  <si>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</si>
  <si>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</si>
  <si>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</si>
  <si>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</si>
  <si>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</si>
  <si>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</si>
  <si>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</si>
  <si>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</si>
  <si>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</si>
  <si>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</si>
  <si>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</si>
  <si>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</si>
  <si>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</si>
  <si>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</si>
  <si>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</si>
  <si>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</si>
  <si>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</si>
  <si>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</si>
  <si>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</si>
  <si>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</si>
  <si>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</si>
  <si>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</si>
  <si>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</si>
  <si>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</si>
  <si>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</si>
  <si>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</si>
  <si>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</si>
  <si>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</si>
  <si>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</si>
  <si>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</si>
  <si>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</si>
  <si>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</si>
  <si>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</si>
  <si>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</si>
  <si>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</si>
  <si>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</si>
  <si>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</si>
  <si>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</si>
  <si>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</si>
  <si>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</si>
  <si>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</si>
  <si>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</si>
  <si>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</si>
  <si>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</si>
  <si>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</si>
  <si>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</si>
  <si>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</si>
  <si>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</si>
  <si>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</si>
  <si>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</si>
  <si>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</si>
  <si>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</si>
  <si>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</si>
  <si>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</si>
  <si>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</si>
  <si>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</si>
  <si>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</si>
  <si>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</si>
  <si>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</si>
  <si>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</si>
  <si>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</si>
  <si>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</si>
  <si>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</si>
  <si>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</si>
  <si>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</si>
  <si>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</si>
  <si>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</si>
  <si>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</si>
  <si>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</si>
  <si>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</si>
  <si>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</si>
  <si>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</si>
  <si>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</si>
  <si>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</si>
  <si>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</si>
  <si>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</si>
  <si>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</si>
  <si>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</si>
  <si>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</si>
  <si>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</si>
  <si>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</si>
  <si>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</si>
  <si>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</si>
  <si>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</si>
  <si>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</si>
  <si>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</si>
  <si>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</si>
  <si>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</si>
  <si>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</si>
  <si>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</si>
  <si>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</si>
  <si>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</si>
  <si>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</si>
  <si>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</si>
  <si>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</si>
  <si>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</si>
  <si>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</si>
  <si>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</si>
  <si>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</si>
  <si>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</si>
  <si>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</si>
  <si>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</si>
  <si>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</si>
  <si>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</si>
  <si>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</si>
  <si>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</si>
  <si>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</si>
  <si>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</si>
  <si>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</si>
  <si>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</si>
  <si>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</si>
  <si>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</si>
  <si>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</si>
  <si>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</si>
  <si>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</si>
  <si>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</si>
  <si>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</si>
  <si>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</si>
  <si>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</si>
  <si>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</si>
  <si>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</si>
  <si>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</si>
  <si>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</si>
  <si>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</si>
  <si>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</si>
  <si>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</si>
  <si>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</si>
  <si>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</si>
  <si>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</si>
  <si>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</si>
  <si>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</si>
  <si>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</si>
  <si>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</si>
  <si>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</si>
  <si>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</si>
  <si>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</si>
  <si>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</si>
  <si>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</si>
  <si>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</si>
  <si>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</si>
  <si>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</si>
  <si>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</si>
  <si>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</si>
  <si>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</si>
  <si>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</si>
  <si>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</si>
  <si>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</si>
  <si>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</si>
  <si>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</si>
  <si>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</si>
  <si>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</si>
  <si>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</si>
  <si>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</si>
  <si>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</si>
  <si>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</si>
  <si>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</si>
  <si>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</si>
  <si>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</si>
  <si>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</si>
  <si>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</si>
  <si>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</si>
  <si>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</si>
  <si>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</si>
  <si>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</si>
  <si>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</si>
  <si>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</si>
  <si>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</si>
  <si>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</si>
  <si>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</si>
  <si>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</si>
  <si>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</si>
  <si>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</si>
  <si>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</si>
  <si>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</si>
  <si>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</si>
  <si>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</si>
  <si>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</si>
  <si>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</si>
  <si>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</si>
  <si>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</si>
  <si>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</si>
  <si>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</si>
  <si>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</si>
  <si>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</si>
  <si>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</si>
  <si>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</si>
  <si>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</si>
  <si>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</si>
  <si>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</si>
  <si>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</si>
  <si>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</si>
  <si>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</si>
  <si>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</si>
  <si>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</si>
  <si>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</si>
  <si>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</si>
  <si>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</si>
  <si>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</si>
  <si>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</si>
  <si>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</si>
  <si>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</si>
  <si>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</si>
  <si>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</si>
  <si>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</si>
  <si>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</si>
  <si>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</si>
  <si>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</si>
  <si>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</si>
  <si>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</si>
  <si>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</si>
  <si>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</si>
  <si>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</si>
  <si>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</si>
  <si>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</si>
  <si>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</si>
  <si>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</si>
  <si>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</si>
  <si>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</si>
  <si>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</si>
  <si>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</si>
  <si>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</si>
  <si>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</si>
  <si>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</si>
  <si>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</si>
  <si>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</si>
  <si>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</si>
  <si>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</si>
  <si>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</si>
  <si>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</si>
  <si>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</si>
  <si>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</si>
  <si>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</si>
  <si>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</si>
  <si>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</si>
  <si>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</si>
  <si>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</si>
  <si>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</si>
  <si>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</si>
  <si>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</si>
  <si>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</si>
  <si>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</si>
  <si>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</si>
  <si>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</si>
  <si>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</si>
  <si>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</si>
  <si>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</si>
  <si>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</si>
  <si>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</si>
  <si>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</si>
  <si>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</si>
  <si>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</si>
  <si>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</si>
  <si>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</si>
  <si>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</si>
  <si>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</si>
  <si>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</si>
  <si>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</si>
  <si>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</si>
  <si>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</si>
  <si>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</si>
  <si>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</si>
  <si>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</si>
  <si>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</si>
  <si>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</si>
  <si>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</si>
  <si>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</si>
  <si>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</si>
  <si>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</si>
  <si>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</si>
  <si>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</si>
  <si>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</si>
  <si>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</si>
  <si>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</si>
  <si>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</si>
  <si>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</si>
  <si>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</si>
  <si>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</si>
  <si>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</si>
  <si>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</si>
  <si>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</si>
  <si>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</si>
  <si>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</si>
  <si>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</si>
  <si>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</si>
  <si>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</si>
  <si>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</si>
  <si>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</si>
  <si>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</si>
  <si>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</si>
  <si>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</si>
  <si>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</si>
  <si>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</si>
  <si>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</si>
  <si>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</si>
  <si>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</si>
  <si>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</si>
  <si>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</si>
  <si>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</si>
  <si>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</si>
  <si>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</si>
  <si>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</si>
  <si>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</si>
  <si>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</si>
  <si>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</si>
  <si>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</si>
  <si>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</si>
  <si>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</si>
  <si>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</si>
  <si>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</si>
  <si>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</si>
  <si>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</si>
  <si>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</si>
  <si>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</si>
  <si>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</si>
  <si>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</si>
  <si>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</si>
  <si>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</si>
  <si>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</si>
  <si>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</si>
  <si>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</si>
  <si>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</si>
  <si>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</si>
  <si>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</si>
  <si>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</si>
  <si>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</si>
  <si>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</si>
  <si>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</si>
  <si>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</si>
  <si>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</si>
  <si>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</si>
  <si>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</si>
  <si>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</si>
  <si>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</si>
  <si>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</si>
  <si>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</si>
  <si>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</si>
  <si>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</si>
  <si>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</si>
  <si>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</si>
  <si>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</si>
  <si>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</si>
  <si>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</si>
  <si>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</si>
  <si>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</si>
  <si>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</si>
  <si>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</si>
  <si>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</si>
  <si>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</si>
  <si>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</si>
  <si>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</si>
  <si>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</si>
  <si>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</si>
  <si>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</si>
  <si>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</si>
  <si>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</si>
  <si>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</si>
  <si>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</si>
  <si>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</si>
  <si>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</si>
  <si>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</si>
  <si>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</si>
  <si>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</si>
  <si>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</si>
  <si>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</si>
  <si>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</si>
  <si>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</si>
  <si>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</si>
  <si>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</si>
  <si>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</si>
  <si>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</si>
  <si>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</si>
  <si>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</si>
  <si>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</si>
  <si>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</si>
  <si>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</si>
  <si>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</si>
  <si>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</si>
  <si>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</si>
  <si>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</si>
  <si>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</si>
  <si>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</si>
  <si>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</si>
  <si>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</si>
  <si>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</si>
  <si>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</si>
  <si>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</si>
  <si>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</si>
  <si>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</si>
  <si>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</si>
  <si>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</si>
  <si>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</si>
  <si>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</si>
  <si>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</si>
  <si>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</si>
  <si>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</si>
  <si>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</si>
  <si>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</si>
  <si>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</si>
  <si>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</si>
  <si>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</si>
  <si>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</si>
  <si>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</si>
  <si>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</si>
  <si>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</si>
  <si>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</si>
  <si>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</si>
  <si>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</si>
  <si>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</si>
  <si>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</si>
  <si>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</si>
  <si>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</si>
  <si>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</si>
  <si>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</si>
  <si>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</si>
  <si>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</si>
  <si>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</si>
  <si>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</si>
  <si>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</si>
  <si>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</si>
  <si>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</si>
  <si>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</si>
  <si>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</si>
  <si>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</si>
  <si>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</si>
  <si>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</si>
  <si>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</si>
  <si>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</si>
  <si>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</si>
  <si>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</si>
  <si>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</si>
  <si>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</si>
  <si>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</si>
  <si>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</si>
  <si>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</si>
  <si>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</si>
  <si>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</si>
  <si>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</si>
  <si>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</si>
  <si>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</si>
  <si>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</si>
  <si>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</si>
  <si>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</si>
  <si>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</si>
  <si>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</si>
  <si>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</si>
  <si>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</si>
  <si>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</si>
  <si>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</si>
  <si>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</si>
  <si>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</si>
  <si>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</si>
  <si>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</si>
  <si>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</si>
  <si>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</si>
  <si>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</si>
  <si>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</si>
  <si>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</si>
  <si>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</si>
  <si>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</si>
  <si>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</si>
  <si>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</si>
  <si>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</si>
  <si>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</si>
  <si>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</si>
  <si>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</si>
  <si>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</si>
  <si>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</si>
  <si>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</si>
  <si>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</si>
  <si>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</si>
  <si>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</si>
  <si>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</si>
  <si>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</si>
  <si>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</si>
  <si>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</si>
  <si>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</si>
  <si>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</si>
  <si>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</si>
  <si>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</si>
  <si>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</si>
  <si>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</si>
  <si>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</si>
  <si>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</si>
  <si>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</si>
  <si>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</si>
  <si>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</si>
  <si>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</si>
  <si>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</si>
  <si>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</si>
  <si>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</si>
  <si>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</si>
  <si>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</si>
  <si>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</si>
  <si>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</si>
  <si>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</si>
  <si>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</si>
  <si>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</si>
  <si>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</si>
  <si>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</si>
  <si>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</si>
  <si>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</si>
  <si>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</si>
  <si>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</si>
  <si>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</si>
  <si>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</si>
  <si>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</si>
  <si>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</si>
  <si>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</si>
  <si>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</si>
  <si>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</si>
  <si>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</si>
  <si>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</si>
  <si>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</si>
  <si>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</si>
  <si>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</si>
  <si>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</si>
  <si>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</si>
  <si>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</si>
  <si>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</si>
  <si>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</si>
  <si>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</si>
  <si>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</si>
  <si>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</si>
  <si>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</si>
  <si>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</si>
  <si>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</si>
  <si>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</si>
  <si>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</si>
  <si>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</si>
  <si>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</si>
  <si>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</si>
  <si>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</si>
  <si>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</si>
  <si>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</si>
  <si>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</si>
  <si>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</si>
  <si>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</si>
  <si>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</si>
  <si>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</si>
  <si>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</si>
  <si>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</si>
  <si>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</si>
  <si>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</si>
  <si>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</si>
  <si>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</si>
  <si>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</si>
  <si>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</si>
  <si>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</si>
  <si>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</si>
  <si>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</si>
  <si>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</si>
  <si>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</si>
  <si>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</si>
  <si>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</si>
  <si>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</si>
  <si>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</si>
  <si>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</si>
  <si>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</si>
  <si>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</si>
  <si>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</si>
  <si>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</si>
  <si>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</si>
  <si>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</si>
  <si>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</si>
  <si>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</si>
  <si>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</si>
  <si>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</si>
  <si>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</si>
  <si>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</si>
  <si>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</si>
  <si>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</si>
  <si>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</si>
  <si>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</si>
  <si>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</si>
  <si>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</si>
  <si>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</si>
  <si>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</si>
  <si>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</si>
  <si>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</si>
  <si>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</si>
  <si>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</si>
  <si>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</si>
  <si>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</si>
  <si>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</si>
  <si>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</si>
  <si>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</si>
  <si>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</si>
  <si>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</si>
  <si>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</si>
  <si>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</si>
  <si>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</si>
  <si>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</si>
  <si>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</si>
  <si>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</si>
  <si>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</si>
  <si>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</si>
  <si>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</si>
  <si>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</si>
  <si>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</si>
  <si>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</si>
  <si>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</si>
  <si>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</si>
  <si>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</si>
  <si>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</si>
  <si>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</si>
  <si>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</si>
  <si>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</si>
  <si>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</si>
  <si>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</si>
  <si>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</si>
  <si>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</si>
  <si>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</si>
  <si>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</si>
  <si>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</si>
  <si>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</si>
  <si>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</si>
  <si>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</si>
  <si>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</si>
  <si>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</si>
  <si>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</si>
  <si>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</si>
  <si>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</si>
  <si>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</si>
  <si>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</si>
  <si>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</si>
  <si>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</si>
  <si>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</si>
  <si>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</si>
  <si>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</si>
  <si>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</si>
  <si>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</si>
  <si>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</si>
  <si>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</si>
  <si>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</si>
  <si>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</si>
  <si>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</si>
  <si>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</si>
  <si>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</si>
  <si>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</si>
  <si>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</si>
  <si>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</si>
  <si>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</si>
  <si>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</si>
  <si>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</si>
  <si>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</si>
  <si>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</si>
  <si>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</si>
  <si>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</si>
  <si>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</si>
  <si>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</si>
  <si>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</si>
  <si>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</si>
  <si>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</si>
  <si>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</si>
  <si>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</si>
  <si>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</si>
  <si>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</si>
  <si>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</si>
  <si>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</si>
  <si>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</si>
  <si>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</si>
  <si>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</si>
  <si>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</si>
  <si>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</si>
  <si>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</si>
  <si>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</si>
  <si>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</si>
  <si>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</si>
  <si>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</si>
  <si>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</si>
  <si>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</si>
  <si>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</si>
  <si>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</si>
  <si>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</si>
  <si>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</si>
  <si>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</si>
  <si>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</si>
  <si>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</si>
  <si>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</si>
  <si>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</si>
  <si>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</si>
  <si>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</si>
  <si>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</si>
  <si>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</si>
  <si>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</si>
  <si>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</si>
  <si>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</si>
  <si>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</si>
  <si>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</si>
  <si>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</si>
  <si>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</si>
  <si>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</si>
  <si>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</si>
  <si>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</si>
  <si>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</si>
  <si>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</si>
  <si>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</si>
  <si>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</si>
  <si>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</si>
  <si>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</si>
  <si>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</si>
  <si>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</si>
  <si>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</si>
  <si>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</si>
  <si>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</si>
  <si>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</si>
  <si>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</si>
  <si>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</si>
  <si>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</si>
  <si>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</si>
  <si>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</si>
  <si>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</si>
  <si>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</si>
  <si>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</si>
  <si>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</si>
  <si>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</si>
  <si>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</si>
  <si>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</si>
  <si>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</si>
  <si>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</si>
  <si>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</si>
  <si>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</si>
  <si>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</si>
  <si>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</si>
  <si>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</si>
  <si>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</si>
  <si>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</si>
  <si>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</si>
  <si>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</si>
  <si>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</si>
  <si>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</si>
  <si>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</si>
  <si>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</si>
  <si>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</si>
  <si>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</si>
  <si>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</si>
  <si>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</si>
  <si>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</si>
  <si>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</si>
  <si>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</si>
  <si>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</si>
  <si>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</si>
  <si>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</si>
  <si>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</si>
  <si>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</si>
  <si>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</si>
  <si>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</si>
  <si>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</si>
  <si>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</si>
  <si>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</si>
  <si>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</si>
  <si>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</si>
  <si>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</si>
  <si>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</si>
  <si>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</si>
  <si>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</si>
  <si>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</si>
  <si>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</si>
  <si>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</si>
  <si>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</si>
  <si>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</si>
  <si>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</si>
  <si>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</si>
  <si>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</si>
  <si>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</si>
  <si>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</si>
  <si>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</si>
  <si>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</si>
  <si>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</si>
  <si>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</si>
  <si>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</si>
  <si>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</si>
  <si>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</si>
  <si>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</si>
  <si>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</si>
  <si>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</si>
  <si>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</si>
  <si>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</si>
  <si>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</si>
  <si>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</si>
  <si>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</si>
  <si>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</si>
  <si>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</si>
  <si>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</si>
  <si>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</si>
  <si>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</si>
  <si>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</si>
  <si>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</si>
  <si>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</si>
  <si>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</si>
  <si>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</si>
  <si>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</si>
  <si>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</si>
  <si>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</si>
  <si>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</si>
  <si>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</si>
  <si>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</si>
  <si>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</si>
  <si>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</si>
  <si>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</si>
  <si>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</si>
  <si>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</si>
  <si>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</si>
  <si>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</si>
  <si>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</si>
  <si>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</si>
  <si>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</si>
  <si>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</si>
  <si>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</si>
  <si>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</si>
  <si>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</si>
  <si>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</si>
  <si>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</si>
  <si>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</si>
  <si>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</si>
  <si>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</si>
  <si>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</si>
  <si>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</si>
  <si>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</si>
  <si>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</si>
  <si>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</si>
  <si>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</si>
  <si>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</si>
  <si>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</si>
  <si>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</si>
  <si>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</si>
  <si>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</si>
  <si>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</si>
  <si>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</si>
  <si>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</si>
  <si>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</si>
  <si>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</si>
  <si>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</si>
  <si>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</si>
  <si>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</si>
  <si>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</si>
  <si>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</si>
  <si>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</si>
  <si>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</si>
  <si>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</si>
  <si>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</si>
  <si>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</si>
  <si>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</si>
  <si>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</si>
  <si>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</si>
  <si>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</si>
  <si>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</si>
  <si>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</si>
  <si>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</si>
  <si>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</si>
  <si>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</si>
  <si>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</si>
  <si>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</si>
  <si>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</si>
  <si>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</si>
  <si>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</si>
  <si>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</si>
  <si>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</si>
  <si>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</si>
  <si>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</si>
  <si>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</si>
  <si>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</si>
  <si>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</si>
  <si>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</si>
  <si>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</si>
  <si>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</si>
  <si>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</si>
  <si>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</si>
  <si>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</si>
  <si>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</si>
  <si>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</si>
  <si>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</si>
  <si>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</si>
  <si>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</si>
  <si>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</si>
  <si>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</si>
  <si>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</si>
  <si>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</si>
  <si>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</si>
  <si>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</si>
  <si>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</si>
  <si>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</si>
  <si>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</si>
  <si>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</si>
  <si>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</si>
  <si>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</si>
  <si>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</si>
  <si>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</si>
  <si>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</si>
  <si>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</si>
  <si>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</si>
  <si>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</si>
  <si>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</si>
  <si>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</si>
  <si>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</si>
  <si>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</si>
  <si>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</si>
  <si>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</si>
  <si>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</si>
  <si>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</si>
  <si>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</si>
  <si>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</si>
  <si>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</si>
  <si>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</si>
  <si>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</si>
  <si>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</si>
  <si>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</si>
  <si>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</si>
  <si>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</si>
  <si>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</si>
  <si>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</si>
  <si>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</si>
  <si>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</si>
  <si>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</si>
  <si>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</si>
  <si>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</si>
  <si>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</si>
  <si>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</si>
  <si>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</si>
  <si>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</si>
  <si>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</si>
  <si>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</si>
  <si>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</si>
  <si>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</si>
  <si>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</si>
  <si>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</si>
  <si>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</si>
  <si>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</si>
  <si>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</si>
  <si>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</si>
  <si>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</si>
  <si>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</si>
  <si>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</si>
  <si>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</si>
  <si>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</si>
  <si>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</si>
  <si>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</si>
  <si>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</si>
  <si>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</si>
  <si>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</si>
  <si>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</si>
  <si>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</si>
  <si>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</si>
  <si>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</si>
  <si>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</si>
  <si>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</si>
  <si>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</si>
  <si>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</si>
  <si>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</si>
  <si>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</si>
  <si>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</si>
  <si>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</si>
  <si>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</si>
  <si>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</si>
  <si>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</si>
  <si>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</si>
  <si>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</si>
  <si>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</si>
  <si>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</si>
  <si>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</si>
  <si>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</si>
  <si>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</si>
  <si>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</si>
  <si>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</si>
  <si>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</si>
  <si>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</si>
  <si>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</si>
  <si>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</si>
  <si>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</si>
  <si>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</si>
  <si>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</si>
  <si>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</si>
  <si>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</si>
  <si>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</si>
  <si>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</si>
  <si>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</si>
  <si>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</si>
  <si>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</si>
  <si>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</si>
  <si>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</si>
  <si>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</si>
  <si>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</si>
  <si>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</si>
  <si>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</si>
  <si>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</si>
  <si>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</si>
  <si>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</si>
  <si>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</si>
  <si>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</si>
  <si>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</si>
  <si>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</si>
  <si>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</si>
  <si>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</si>
  <si>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</si>
  <si>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</si>
  <si>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</si>
  <si>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</si>
  <si>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</si>
  <si>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</si>
  <si>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</si>
  <si>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</si>
  <si>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</si>
  <si>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</si>
  <si>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</si>
  <si>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</si>
  <si>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</si>
  <si>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</si>
  <si>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</si>
  <si>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</si>
  <si>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</si>
  <si>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</si>
  <si>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</si>
  <si>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</si>
  <si>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</si>
  <si>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</si>
  <si>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</si>
  <si>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</si>
  <si>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</si>
  <si>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</si>
  <si>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</si>
  <si>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</si>
  <si>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</si>
  <si>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</si>
  <si>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</si>
  <si>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</si>
  <si>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</si>
  <si>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</si>
  <si>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</si>
  <si>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</si>
  <si>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</si>
  <si>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</si>
  <si>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</si>
  <si>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</si>
  <si>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</si>
  <si>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</si>
  <si>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</si>
  <si>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</si>
  <si>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</si>
  <si>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</si>
  <si>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</si>
  <si>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</si>
  <si>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</si>
  <si>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</si>
  <si>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</si>
  <si>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</si>
  <si>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</si>
  <si>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</si>
  <si>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</si>
  <si>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</si>
  <si>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</si>
  <si>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</si>
  <si>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</si>
  <si>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</si>
  <si>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</si>
  <si>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</si>
  <si>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</si>
  <si>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</si>
  <si>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</si>
  <si>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</si>
  <si>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</si>
  <si>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</si>
  <si>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</si>
  <si>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</si>
  <si>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</si>
  <si>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</si>
  <si>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</si>
  <si>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</si>
  <si>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</si>
  <si>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</si>
  <si>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</si>
  <si>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</si>
  <si>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</si>
  <si>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</si>
  <si>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</si>
  <si>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</si>
  <si>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</si>
  <si>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</si>
  <si>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</si>
  <si>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</si>
  <si>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</si>
  <si>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</si>
  <si>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</si>
  <si>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</si>
  <si>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</si>
  <si>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</si>
  <si>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</si>
  <si>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</si>
  <si>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</si>
  <si>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</si>
  <si>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</si>
  <si>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</si>
  <si>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</si>
  <si>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</si>
  <si>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</si>
  <si>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</si>
  <si>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</si>
  <si>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</si>
  <si>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</si>
  <si>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</si>
  <si>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</si>
  <si>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</si>
  <si>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</si>
  <si>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</si>
  <si>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</si>
  <si>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</si>
  <si>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</si>
  <si>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</si>
  <si>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</si>
  <si>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</si>
  <si>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</si>
  <si>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</si>
  <si>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</si>
  <si>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</si>
  <si>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</si>
  <si>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</si>
  <si>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</si>
  <si>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</si>
  <si>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</si>
  <si>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</si>
  <si>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</si>
  <si>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</si>
  <si>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</si>
  <si>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</si>
  <si>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</si>
  <si>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</si>
  <si>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</si>
  <si>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</si>
  <si>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</si>
  <si>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</si>
  <si>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</si>
  <si>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</si>
  <si>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</si>
  <si>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</si>
  <si>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</si>
  <si>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</si>
  <si>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</si>
  <si>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</si>
  <si>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</si>
  <si>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</si>
  <si>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</si>
  <si>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</si>
  <si>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</si>
  <si>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</si>
  <si>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</si>
  <si>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</si>
  <si>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</si>
  <si>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</si>
  <si>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</si>
  <si>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</si>
  <si>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</si>
  <si>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</si>
  <si>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</si>
  <si>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</si>
  <si>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</si>
  <si>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</si>
  <si>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</si>
  <si>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</si>
  <si>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</si>
  <si>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</si>
  <si>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</si>
  <si>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</si>
  <si>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</si>
  <si>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</si>
  <si>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</si>
  <si>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</si>
  <si>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</si>
  <si>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</si>
  <si>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</si>
  <si>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</si>
  <si>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</si>
  <si>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</si>
  <si>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</si>
  <si>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</si>
  <si>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</si>
  <si>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</si>
  <si>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</si>
  <si>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</si>
  <si>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</si>
  <si>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</si>
  <si>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</si>
  <si>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</si>
  <si>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</si>
  <si>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</si>
  <si>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</si>
  <si>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</si>
  <si>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</si>
  <si>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</si>
  <si>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</si>
  <si>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</si>
  <si>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</si>
  <si>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</si>
  <si>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</si>
  <si>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</si>
  <si>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</si>
  <si>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</si>
  <si>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</si>
  <si>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</si>
  <si>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</si>
  <si>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</si>
  <si>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</si>
  <si>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</si>
  <si>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</si>
  <si>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</si>
  <si>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</si>
  <si>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</si>
  <si>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</si>
  <si>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</si>
  <si>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</si>
  <si>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</si>
  <si>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</si>
  <si>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</si>
  <si>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</si>
  <si>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</si>
  <si>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</si>
  <si>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</si>
  <si>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</si>
  <si>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</si>
  <si>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</si>
  <si>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</si>
  <si>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</si>
  <si>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</si>
  <si>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</si>
  <si>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</si>
  <si>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</si>
  <si>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</si>
  <si>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</si>
  <si>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</si>
  <si>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</si>
  <si>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</si>
  <si>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</si>
  <si>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</si>
  <si>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</si>
  <si>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</si>
  <si>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</si>
  <si>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</si>
  <si>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</si>
  <si>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</si>
  <si>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</si>
  <si>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</si>
  <si>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</si>
  <si>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</si>
  <si>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</si>
  <si>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</si>
  <si>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</si>
  <si>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</si>
  <si>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</si>
  <si>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</si>
  <si>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</si>
  <si>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</si>
  <si>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</si>
  <si>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</si>
  <si>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</si>
  <si>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</si>
  <si>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</si>
  <si>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</si>
  <si>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</si>
  <si>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</si>
  <si>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</si>
  <si>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</si>
  <si>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</si>
  <si>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</si>
  <si>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</si>
  <si>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</si>
  <si>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</si>
  <si>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</si>
  <si>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</si>
  <si>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</si>
  <si>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</si>
  <si>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</si>
  <si>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</si>
  <si>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</si>
  <si>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</si>
  <si>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</si>
  <si>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</si>
  <si>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</si>
  <si>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</si>
  <si>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</si>
  <si>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</si>
  <si>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</si>
  <si>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</si>
  <si>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</si>
  <si>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</si>
  <si>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</si>
  <si>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</si>
  <si>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</si>
  <si>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</si>
  <si>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</si>
  <si>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</si>
  <si>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</si>
  <si>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</si>
  <si>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</si>
  <si>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</si>
  <si>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</si>
  <si>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</si>
  <si>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</si>
  <si>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</si>
  <si>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</si>
  <si>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</si>
  <si>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</si>
  <si>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</si>
  <si>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</si>
  <si>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</si>
  <si>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</si>
  <si>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</si>
  <si>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</si>
  <si>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</si>
  <si>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</si>
  <si>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</si>
  <si>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</si>
  <si>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</si>
  <si>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</si>
  <si>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</si>
  <si>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</si>
  <si>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</si>
  <si>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</si>
  <si>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</si>
  <si>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</si>
  <si>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</si>
  <si>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</si>
  <si>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</si>
  <si>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</si>
  <si>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</si>
  <si>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</si>
  <si>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</si>
  <si>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</si>
  <si>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</si>
  <si>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</si>
  <si>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</si>
  <si>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</si>
  <si>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</si>
  <si>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</si>
  <si>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</si>
  <si>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</si>
  <si>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</si>
  <si>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</si>
  <si>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</si>
  <si>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</si>
  <si>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</si>
  <si>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</si>
  <si>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</si>
  <si>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</si>
  <si>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</si>
  <si>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</si>
  <si>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</si>
  <si>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</si>
  <si>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</si>
  <si>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</si>
  <si>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</si>
  <si>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</si>
  <si>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</si>
  <si>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</si>
  <si>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</si>
  <si>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</si>
  <si>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</si>
  <si>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</si>
  <si>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</si>
  <si>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</si>
  <si>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</si>
  <si>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</si>
  <si>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</si>
  <si>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</si>
  <si>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</si>
  <si>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</si>
  <si>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</si>
  <si>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</si>
  <si>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</si>
  <si>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</si>
  <si>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</si>
  <si>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</si>
  <si>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</si>
  <si>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</si>
  <si>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</si>
  <si>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</si>
  <si>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</si>
  <si>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</si>
  <si>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</si>
  <si>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</si>
  <si>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</si>
  <si>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</si>
  <si>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</si>
  <si>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</si>
  <si>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</si>
  <si>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</si>
  <si>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</si>
  <si>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</si>
  <si>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</si>
  <si>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</si>
  <si>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</si>
  <si>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</si>
  <si>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</si>
  <si>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</si>
  <si>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</si>
  <si>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</si>
  <si>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</si>
  <si>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</si>
  <si>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</si>
  <si>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</si>
  <si>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</si>
  <si>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</si>
  <si>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</si>
  <si>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</si>
  <si>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</si>
  <si>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</si>
  <si>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</si>
  <si>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</si>
  <si>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</si>
  <si>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</si>
  <si>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</si>
  <si>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</si>
  <si>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</si>
  <si>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</si>
  <si>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</si>
  <si>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</si>
  <si>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</si>
  <si>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</si>
  <si>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</si>
  <si>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</si>
  <si>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</si>
  <si>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</si>
  <si>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</si>
  <si>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</si>
  <si>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</si>
  <si>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</si>
  <si>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</si>
  <si>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</si>
  <si>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</si>
  <si>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</si>
  <si>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</si>
  <si>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</si>
  <si>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</si>
  <si>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</si>
  <si>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</si>
  <si>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</si>
  <si>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</si>
  <si>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</si>
  <si>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</si>
  <si>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</si>
  <si>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</si>
  <si>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</si>
  <si>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</si>
  <si>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</si>
  <si>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</si>
  <si>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</si>
  <si>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</si>
  <si>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</si>
  <si>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</si>
  <si>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</si>
  <si>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</si>
  <si>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</si>
  <si>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</si>
  <si>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</si>
  <si>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</si>
  <si>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</si>
  <si>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</si>
  <si>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</si>
  <si>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</si>
  <si>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</si>
  <si>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</si>
  <si>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</si>
  <si>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</si>
  <si>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</si>
  <si>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</si>
  <si>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</si>
  <si>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</si>
  <si>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</si>
  <si>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</si>
  <si>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</si>
  <si>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</si>
  <si>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</si>
  <si>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</si>
  <si>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</si>
  <si>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</si>
  <si>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</si>
  <si>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</si>
  <si>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</si>
  <si>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</si>
  <si>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</si>
  <si>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</si>
  <si>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</si>
  <si>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</si>
  <si>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</si>
  <si>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</si>
  <si>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</si>
  <si>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</si>
  <si>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</si>
  <si>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</si>
  <si>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</si>
  <si>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</si>
  <si>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</si>
  <si>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</si>
  <si>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</si>
  <si>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</si>
  <si>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</si>
  <si>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</si>
  <si>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</si>
  <si>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</si>
  <si>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</si>
  <si>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</si>
  <si>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</si>
  <si>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</si>
  <si>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</si>
  <si>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</si>
  <si>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</si>
  <si>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</si>
  <si>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</si>
  <si>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</si>
  <si>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</si>
  <si>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</si>
  <si>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</si>
  <si>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</si>
  <si>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</si>
  <si>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</si>
  <si>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</si>
  <si>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</si>
  <si>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</si>
  <si>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</si>
  <si>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</si>
  <si>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</si>
  <si>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</si>
  <si>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</si>
  <si>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</si>
  <si>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</si>
  <si>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</si>
  <si>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</si>
  <si>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</si>
  <si>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</si>
  <si>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</si>
  <si>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</si>
  <si>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</si>
  <si>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</si>
  <si>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</si>
  <si>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</si>
  <si>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</si>
  <si>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</si>
  <si>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</si>
  <si>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</si>
  <si>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</si>
  <si>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</si>
  <si>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</si>
  <si>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</si>
  <si>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</si>
  <si>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</si>
  <si>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</si>
  <si>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</si>
  <si>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</si>
  <si>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</si>
  <si>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</si>
  <si>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</si>
  <si>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</si>
  <si>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</si>
  <si>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</si>
  <si>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</si>
  <si>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</si>
  <si>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</si>
  <si>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</si>
  <si>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</si>
  <si>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</si>
  <si>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</si>
  <si>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</si>
  <si>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</si>
  <si>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</si>
  <si>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</si>
  <si>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</si>
  <si>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</si>
  <si>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</si>
  <si>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</si>
  <si>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</si>
  <si>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</si>
  <si>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</si>
  <si>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</si>
  <si>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</si>
  <si>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</si>
  <si>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</si>
  <si>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</si>
  <si>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</si>
  <si>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</si>
  <si>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</si>
  <si>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</si>
  <si>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</si>
  <si>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</si>
  <si>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</si>
  <si>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</si>
  <si>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</si>
  <si>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</si>
  <si>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</si>
  <si>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</si>
  <si>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</si>
  <si>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</si>
  <si>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</si>
  <si>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</si>
  <si>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</si>
  <si>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</si>
  <si>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</si>
  <si>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</si>
  <si>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</si>
  <si>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</si>
  <si>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</si>
  <si>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</si>
  <si>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</si>
  <si>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</si>
  <si>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</si>
  <si>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</si>
  <si>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</si>
  <si>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</si>
  <si>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</si>
  <si>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</si>
  <si>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</si>
  <si>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</si>
  <si>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</si>
  <si>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</si>
  <si>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</si>
  <si>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</si>
  <si>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</si>
  <si>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</si>
  <si>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</si>
  <si>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</si>
  <si>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</si>
  <si>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</si>
  <si>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</si>
  <si>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</si>
  <si>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</si>
  <si>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</si>
  <si>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</si>
  <si>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</si>
  <si>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</si>
  <si>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</si>
  <si>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</si>
  <si>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</si>
  <si>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</si>
  <si>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</si>
  <si>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</si>
  <si>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</si>
  <si>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</si>
  <si>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</si>
  <si>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</si>
  <si>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</si>
  <si>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</si>
  <si>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</si>
  <si>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</si>
  <si>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</si>
  <si>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</si>
  <si>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</si>
  <si>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</si>
  <si>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</si>
  <si>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</si>
  <si>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</si>
  <si>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</si>
  <si>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</si>
  <si>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</si>
  <si>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</si>
  <si>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</si>
  <si>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</si>
  <si>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</si>
  <si>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</si>
  <si>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</si>
  <si>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</si>
  <si>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</si>
  <si>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</si>
  <si>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</si>
  <si>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</si>
  <si>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</si>
  <si>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</si>
  <si>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</si>
  <si>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</si>
  <si>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</si>
  <si>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</si>
  <si>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</si>
  <si>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</si>
  <si>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</si>
  <si>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</si>
  <si>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</si>
  <si>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</si>
  <si>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</si>
  <si>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</si>
  <si>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</si>
  <si>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</si>
  <si>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</si>
  <si>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</si>
  <si>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</si>
  <si>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</si>
  <si>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</si>
  <si>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</si>
  <si>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</si>
  <si>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</si>
  <si>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</si>
  <si>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</si>
  <si>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</si>
  <si>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</si>
  <si>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</si>
  <si>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</si>
  <si>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</si>
  <si>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</si>
  <si>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</si>
  <si>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</si>
  <si>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</si>
  <si>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</si>
  <si>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</si>
  <si>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</si>
  <si>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</si>
  <si>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</si>
  <si>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</si>
  <si>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</si>
  <si>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</si>
  <si>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</si>
  <si>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</si>
  <si>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</si>
  <si>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</si>
  <si>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</si>
  <si>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</si>
  <si>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</si>
  <si>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</si>
  <si>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</si>
  <si>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</si>
  <si>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</si>
  <si>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</si>
  <si>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</si>
  <si>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</si>
  <si>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</si>
  <si>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</si>
  <si>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</si>
  <si>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</si>
  <si>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</si>
  <si>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</si>
  <si>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</si>
  <si>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</si>
  <si>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</si>
  <si>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</si>
  <si>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</si>
  <si>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</si>
  <si>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</si>
  <si>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</si>
  <si>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</si>
  <si>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</si>
  <si>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</si>
  <si>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</si>
  <si>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</si>
  <si>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</si>
  <si>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</si>
  <si>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</si>
  <si>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</si>
  <si>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</si>
  <si>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</si>
  <si>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</si>
  <si>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</si>
  <si>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</si>
  <si>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</si>
  <si>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</si>
  <si>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</si>
  <si>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</si>
  <si>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</si>
  <si>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</si>
  <si>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</si>
  <si>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</si>
  <si>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</si>
  <si>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</si>
  <si>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</si>
  <si>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</si>
  <si>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</si>
  <si>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</si>
  <si>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</si>
  <si>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</si>
  <si>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</si>
  <si>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</si>
  <si>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</si>
  <si>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</si>
  <si>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</si>
  <si>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</si>
  <si>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</si>
  <si>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</si>
  <si>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</si>
  <si>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</si>
  <si>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</si>
  <si>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</si>
  <si>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</si>
  <si>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</si>
  <si>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</si>
  <si>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</si>
  <si>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</si>
  <si>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</si>
  <si>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</si>
  <si>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</si>
  <si>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</si>
  <si>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</si>
  <si>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</si>
  <si>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</si>
  <si>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</si>
  <si>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</si>
  <si>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</si>
  <si>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</si>
  <si>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</si>
  <si>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</si>
  <si>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</si>
  <si>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</si>
  <si>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</si>
  <si>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</si>
  <si>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</si>
  <si>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</si>
  <si>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</si>
  <si>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</si>
  <si>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</si>
  <si>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</si>
  <si>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</si>
  <si>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</si>
  <si>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</si>
  <si>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</si>
  <si>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</si>
  <si>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</si>
  <si>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</si>
  <si>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</si>
  <si>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</si>
  <si>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</si>
  <si>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</si>
  <si>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</si>
  <si>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</si>
  <si>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</si>
  <si>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</si>
  <si>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</si>
  <si>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</si>
  <si>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</si>
  <si>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</si>
  <si>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</si>
  <si>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</si>
  <si>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</si>
  <si>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</si>
  <si>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</si>
  <si>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</si>
  <si>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</si>
  <si>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</si>
  <si>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</si>
  <si>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</si>
  <si>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</si>
  <si>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</si>
  <si>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</si>
  <si>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</si>
  <si>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</si>
  <si>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</si>
  <si>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</si>
  <si>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</si>
  <si>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</si>
  <si>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</si>
  <si>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</si>
  <si>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</si>
  <si>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</si>
  <si>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</si>
  <si>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</si>
  <si>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</si>
  <si>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</si>
  <si>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</si>
  <si>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</si>
  <si>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</si>
  <si>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</si>
  <si>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</si>
  <si>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</si>
  <si>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</si>
  <si>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</si>
  <si>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</si>
  <si>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</si>
  <si>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</si>
  <si>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</si>
  <si>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</si>
  <si>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</si>
  <si>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</si>
  <si>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</si>
  <si>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</si>
  <si>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</si>
  <si>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</si>
  <si>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</si>
  <si>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</si>
  <si>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</si>
  <si>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</si>
  <si>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</si>
  <si>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</si>
  <si>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</si>
  <si>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</si>
  <si>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</si>
  <si>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</si>
  <si>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</si>
  <si>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</si>
  <si>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</si>
  <si>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</si>
  <si>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</si>
  <si>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</si>
  <si>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</si>
  <si>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</si>
  <si>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</si>
  <si>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</si>
  <si>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</si>
  <si>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</si>
  <si>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</si>
  <si>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</si>
  <si>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</si>
  <si>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</si>
  <si>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</si>
  <si>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</si>
  <si>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</si>
  <si>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</si>
  <si>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</si>
  <si>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</si>
  <si>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</si>
  <si>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</si>
  <si>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</si>
  <si>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</si>
  <si>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</si>
  <si>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</si>
  <si>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</si>
  <si>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</si>
  <si>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</si>
  <si>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</si>
  <si>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</si>
  <si>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</si>
  <si>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</si>
  <si>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</si>
  <si>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</si>
  <si>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</si>
  <si>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</si>
  <si>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</si>
  <si>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</si>
  <si>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</si>
  <si>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</si>
  <si>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</si>
  <si>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</si>
  <si>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</si>
  <si>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</si>
  <si>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</si>
  <si>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</si>
  <si>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</si>
  <si>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</si>
  <si>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</si>
  <si>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</si>
  <si>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</si>
  <si>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</si>
  <si>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</si>
  <si>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</si>
  <si>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</si>
  <si>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</si>
  <si>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</si>
  <si>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</si>
  <si>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</si>
  <si>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</si>
  <si>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</si>
  <si>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</si>
  <si>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</si>
  <si>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</si>
  <si>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</si>
  <si>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</si>
  <si>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</si>
  <si>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</si>
  <si>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</si>
  <si>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</si>
  <si>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</si>
  <si>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</si>
  <si>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</si>
  <si>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</si>
  <si>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</si>
  <si>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</si>
  <si>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</si>
  <si>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</si>
  <si>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</si>
  <si>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</si>
  <si>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</si>
  <si>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</si>
  <si>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</si>
  <si>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</si>
  <si>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</si>
  <si>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</si>
  <si>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</si>
  <si>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</si>
  <si>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</si>
  <si>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</si>
  <si>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</si>
  <si>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</si>
  <si>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</si>
  <si>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</si>
  <si>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</si>
  <si>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</si>
  <si>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</si>
  <si>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</si>
  <si>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</si>
  <si>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</si>
  <si>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</si>
  <si>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</si>
  <si>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</si>
  <si>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</si>
  <si>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</si>
  <si>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</si>
  <si>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</si>
  <si>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</si>
  <si>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</si>
  <si>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</si>
  <si>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</si>
  <si>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</si>
  <si>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</si>
  <si>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</si>
  <si>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</si>
  <si>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</si>
  <si>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</si>
  <si>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</si>
  <si>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</si>
  <si>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</si>
  <si>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</si>
  <si>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</si>
  <si>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</si>
  <si>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</si>
  <si>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</si>
  <si>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</si>
  <si>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</si>
  <si>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</si>
  <si>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</si>
  <si>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</si>
  <si>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</si>
  <si>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</si>
  <si>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</si>
  <si>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</si>
  <si>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</si>
  <si>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</si>
  <si>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</si>
  <si>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</si>
  <si>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</si>
  <si>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</si>
  <si>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</si>
  <si>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</si>
  <si>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</si>
  <si>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</si>
  <si>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</si>
  <si>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</si>
  <si>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</si>
  <si>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</si>
  <si>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</si>
  <si>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</si>
  <si>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</si>
  <si>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</si>
  <si>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</si>
  <si>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</si>
  <si>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</si>
  <si>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</si>
  <si>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</si>
  <si>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</si>
  <si>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</si>
  <si>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</si>
  <si>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</si>
  <si>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</si>
  <si>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</si>
  <si>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</si>
  <si>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</si>
  <si>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</si>
  <si>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</si>
  <si>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</si>
  <si>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</si>
  <si>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</si>
  <si>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</si>
  <si>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</si>
  <si>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</si>
  <si>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</si>
  <si>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</si>
  <si>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</si>
  <si>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</si>
  <si>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</si>
  <si>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</si>
  <si>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</si>
  <si>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</si>
  <si>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</si>
  <si>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</si>
  <si>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</si>
  <si>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</si>
  <si>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</si>
  <si>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</si>
  <si>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</si>
  <si>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</si>
  <si>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</si>
  <si>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</si>
  <si>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</si>
  <si>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</si>
  <si>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</si>
  <si>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</si>
  <si>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</si>
  <si>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</si>
  <si>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</si>
  <si>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</si>
  <si>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</si>
  <si>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</si>
  <si>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</si>
  <si>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</si>
  <si>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</si>
  <si>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</si>
  <si>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</si>
  <si>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</si>
  <si>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</si>
  <si>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</si>
  <si>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</si>
  <si>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</si>
  <si>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</si>
  <si>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</si>
  <si>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</si>
  <si>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</si>
  <si>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</si>
  <si>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</si>
  <si>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</si>
  <si>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</si>
  <si>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</si>
  <si>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</si>
  <si>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</si>
  <si>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</si>
  <si>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</si>
  <si>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</si>
  <si>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</si>
  <si>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</si>
  <si>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</si>
  <si>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</si>
  <si>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</si>
  <si>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</si>
  <si>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</si>
  <si>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</si>
  <si>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</si>
  <si>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</si>
  <si>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</si>
  <si>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</si>
  <si>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</si>
  <si>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</si>
  <si>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</si>
  <si>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</si>
  <si>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</si>
  <si>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</si>
  <si>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</si>
  <si>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</si>
  <si>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</si>
  <si>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</si>
  <si>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</si>
  <si>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</si>
  <si>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</si>
  <si>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</si>
  <si>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</si>
  <si>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</si>
  <si>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</si>
  <si>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</si>
  <si>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</si>
  <si>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</si>
  <si>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</si>
  <si>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</si>
  <si>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</si>
  <si>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</si>
  <si>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</si>
  <si>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</si>
  <si>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</si>
  <si>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</si>
  <si>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</si>
  <si>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</si>
  <si>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</si>
  <si>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</si>
  <si>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</si>
  <si>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</si>
  <si>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</si>
  <si>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</si>
  <si>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</si>
  <si>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</si>
  <si>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</si>
  <si>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</si>
  <si>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</si>
  <si>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</si>
  <si>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</si>
  <si>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</si>
  <si>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</si>
  <si>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</si>
  <si>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</si>
  <si>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</si>
  <si>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</si>
  <si>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</si>
  <si>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</si>
  <si>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</si>
  <si>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</si>
  <si>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</si>
  <si>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</si>
  <si>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</si>
  <si>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</si>
  <si>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</si>
  <si>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</si>
  <si>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</si>
  <si>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</si>
  <si>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</si>
  <si>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</si>
  <si>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</si>
  <si>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</si>
  <si>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</si>
  <si>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</si>
  <si>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</si>
  <si>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</si>
  <si>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</si>
  <si>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</si>
  <si>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</si>
  <si>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</si>
  <si>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</si>
  <si>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</si>
  <si>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</si>
  <si>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</si>
  <si>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</si>
  <si>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</si>
  <si>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</si>
  <si>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</si>
  <si>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</si>
  <si>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</si>
  <si>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</si>
  <si>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</si>
  <si>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</si>
  <si>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</si>
  <si>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</si>
  <si>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</si>
  <si>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</si>
  <si>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</si>
  <si>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</si>
  <si>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</si>
  <si>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</si>
  <si>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</si>
  <si>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</si>
  <si>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</si>
  <si>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</si>
  <si>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</si>
  <si>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</si>
  <si>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</si>
  <si>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</si>
  <si>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</si>
  <si>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</si>
  <si>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</si>
  <si>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</si>
  <si>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</si>
  <si>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</si>
  <si>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</si>
  <si>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</si>
  <si>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</si>
  <si>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</si>
  <si>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</si>
  <si>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</si>
  <si>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</si>
  <si>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</si>
  <si>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</si>
  <si>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</si>
  <si>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</si>
  <si>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</si>
  <si>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</si>
  <si>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</si>
  <si>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</si>
  <si>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</si>
  <si>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</si>
  <si>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</si>
  <si>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</si>
  <si>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</si>
  <si>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</si>
  <si>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</si>
  <si>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</si>
  <si>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</si>
  <si>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</si>
  <si>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</si>
  <si>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</si>
  <si>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</si>
  <si>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</si>
  <si>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</si>
  <si>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</si>
  <si>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</si>
  <si>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</si>
  <si>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</si>
  <si>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</si>
  <si>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</si>
  <si>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</si>
  <si>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</si>
  <si>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</si>
  <si>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</si>
  <si>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</si>
  <si>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</si>
  <si>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</si>
  <si>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</si>
  <si>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</si>
  <si>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</si>
  <si>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</si>
  <si>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</si>
  <si>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</si>
  <si>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</si>
  <si>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</si>
  <si>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</si>
  <si>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</si>
  <si>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</si>
  <si>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</si>
  <si>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</si>
  <si>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</si>
  <si>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</si>
  <si>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</si>
  <si>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</si>
  <si>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</si>
  <si>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</si>
  <si>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</si>
  <si>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</si>
  <si>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</si>
  <si>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</si>
  <si>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</si>
  <si>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</si>
  <si>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</si>
  <si>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</si>
  <si>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</si>
  <si>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</si>
  <si>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</si>
  <si>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</si>
  <si>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</si>
  <si>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</si>
  <si>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</si>
  <si>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</si>
  <si>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</si>
  <si>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</si>
  <si>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</si>
  <si>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</si>
  <si>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</si>
  <si>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</si>
  <si>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</si>
  <si>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</si>
  <si>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</si>
  <si>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</si>
  <si>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</si>
  <si>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</si>
  <si>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</si>
  <si>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</si>
  <si>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</si>
  <si>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</si>
  <si>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</si>
  <si>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</si>
  <si>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</si>
  <si>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</si>
  <si>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</si>
  <si>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</si>
  <si>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</si>
  <si>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</si>
  <si>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</si>
  <si>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</si>
  <si>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</si>
  <si>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</si>
  <si>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</si>
  <si>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</si>
  <si>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</si>
  <si>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</si>
  <si>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</si>
  <si>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</si>
  <si>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</si>
  <si>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</si>
  <si>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</si>
  <si>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</si>
  <si>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</si>
  <si>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</si>
  <si>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</si>
  <si>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</si>
  <si>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</si>
  <si>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</si>
  <si>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</si>
  <si>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</si>
  <si>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</si>
  <si>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</si>
  <si>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</si>
  <si>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</si>
  <si>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</si>
  <si>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</si>
  <si>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</si>
  <si>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</si>
  <si>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</si>
  <si>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</si>
  <si>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</si>
  <si>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</si>
  <si>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</si>
  <si>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</si>
  <si>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</si>
  <si>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</si>
  <si>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</si>
  <si>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</si>
  <si>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</si>
  <si>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</si>
  <si>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</si>
  <si>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</si>
  <si>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</si>
  <si>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</si>
  <si>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</si>
  <si>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</si>
  <si>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</si>
  <si>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</si>
  <si>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</si>
  <si>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</si>
  <si>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</si>
  <si>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</si>
  <si>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</si>
  <si>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</si>
  <si>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</si>
  <si>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</si>
  <si>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</si>
  <si>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</si>
  <si>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</si>
  <si>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</si>
  <si>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</si>
  <si>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</si>
  <si>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</si>
  <si>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</si>
  <si>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</si>
  <si>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</si>
  <si>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</si>
  <si>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</si>
  <si>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</si>
  <si>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</si>
  <si>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</si>
  <si>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</si>
  <si>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</si>
  <si>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</si>
  <si>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</si>
  <si>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</si>
  <si>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</si>
  <si>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</si>
  <si>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</si>
  <si>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</si>
  <si>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</si>
  <si>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</si>
  <si>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</si>
  <si>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</si>
  <si>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</si>
  <si>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</si>
  <si>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</si>
  <si>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</si>
  <si>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</si>
  <si>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</si>
  <si>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</si>
  <si>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</si>
  <si>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</si>
  <si>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</si>
  <si>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</si>
  <si>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</si>
  <si>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</si>
  <si>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</si>
  <si>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</si>
  <si>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</si>
  <si>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</si>
  <si>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</si>
  <si>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</si>
  <si>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</si>
  <si>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</si>
  <si>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</si>
  <si>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</si>
  <si>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</si>
  <si>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</si>
  <si>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</si>
  <si>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</si>
  <si>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</si>
  <si>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</si>
  <si>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</si>
  <si>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</si>
  <si>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</si>
  <si>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</si>
  <si>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</si>
  <si>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</si>
  <si>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</si>
  <si>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</si>
  <si>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</si>
  <si>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</si>
  <si>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</si>
  <si>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</si>
  <si>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</si>
  <si>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</si>
  <si>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</si>
  <si>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</si>
  <si>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</si>
  <si>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</si>
  <si>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</si>
  <si>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</si>
  <si>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</si>
  <si>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</si>
  <si>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</si>
  <si>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</si>
  <si>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</si>
  <si>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</si>
  <si>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</si>
  <si>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</si>
  <si>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</si>
  <si>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</si>
  <si>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</si>
  <si>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</si>
  <si>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</si>
  <si>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</si>
  <si>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</si>
  <si>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</si>
  <si>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</si>
  <si>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</si>
  <si>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</si>
  <si>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</si>
  <si>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</si>
  <si>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</si>
  <si>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</si>
  <si>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</si>
  <si>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</si>
  <si>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</si>
  <si>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</si>
  <si>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</si>
  <si>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</si>
  <si>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</si>
  <si>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</si>
  <si>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</si>
  <si>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</si>
  <si>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</si>
  <si>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</si>
  <si>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</si>
  <si>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</si>
  <si>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</si>
  <si>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</si>
  <si>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</si>
  <si>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</si>
  <si>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</si>
  <si>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</si>
  <si>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</si>
  <si>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</si>
  <si>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</si>
  <si>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</si>
  <si>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</si>
  <si>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</si>
  <si>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</si>
  <si>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</si>
  <si>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</si>
  <si>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</si>
  <si>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</si>
  <si>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</si>
  <si>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</si>
  <si>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</si>
  <si>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</si>
  <si>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</si>
  <si>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</si>
  <si>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</si>
  <si>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</si>
  <si>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</si>
  <si>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</si>
  <si>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</si>
  <si>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</si>
  <si>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</si>
  <si>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</si>
  <si>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</si>
  <si>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</si>
  <si>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</si>
  <si>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</si>
  <si>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</si>
  <si>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</si>
  <si>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</si>
  <si>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</si>
  <si>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</si>
  <si>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</si>
  <si>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</si>
  <si>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</si>
  <si>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</si>
  <si>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</si>
  <si>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</si>
  <si>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</si>
  <si>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</si>
  <si>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</si>
  <si>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</si>
  <si>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</si>
  <si>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</si>
  <si>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</si>
  <si>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</si>
  <si>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</si>
  <si>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</si>
  <si>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</si>
  <si>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</si>
  <si>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</si>
  <si>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</si>
  <si>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</si>
  <si>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</si>
  <si>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</si>
  <si>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</si>
  <si>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</si>
  <si>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</si>
  <si>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</si>
  <si>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</si>
  <si>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</si>
  <si>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</si>
  <si>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</si>
  <si>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</si>
  <si>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</si>
  <si>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</si>
  <si>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</si>
  <si>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</si>
  <si>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</si>
  <si>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</si>
  <si>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</si>
  <si>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</si>
  <si>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</si>
  <si>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</si>
  <si>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</si>
  <si>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</si>
  <si>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</si>
  <si>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</si>
  <si>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</si>
  <si>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</si>
  <si>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</si>
  <si>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</si>
  <si>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</si>
  <si>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</si>
  <si>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</si>
  <si>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</si>
  <si>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</si>
  <si>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</si>
  <si>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</si>
  <si>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</si>
  <si>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</si>
  <si>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</si>
  <si>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</si>
  <si>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</si>
  <si>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</si>
  <si>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</si>
  <si>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</si>
  <si>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</si>
  <si>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</si>
  <si>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</si>
  <si>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</si>
  <si>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</si>
  <si>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</si>
  <si>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</si>
  <si>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</si>
  <si>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</si>
  <si>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</si>
  <si>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</si>
  <si>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</si>
  <si>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</si>
  <si>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</si>
  <si>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</si>
  <si>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</si>
  <si>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</si>
  <si>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</si>
  <si>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</si>
  <si>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</si>
  <si>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</si>
  <si>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</si>
  <si>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</si>
  <si>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</si>
  <si>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</si>
  <si>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</si>
  <si>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</si>
  <si>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</si>
  <si>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</si>
  <si>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</si>
  <si>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</si>
  <si>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</si>
  <si>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</si>
  <si>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</si>
  <si>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</si>
  <si>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</si>
  <si>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</si>
  <si>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</si>
  <si>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</si>
  <si>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</si>
  <si>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</si>
  <si>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</si>
  <si>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</si>
  <si>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</si>
  <si>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</si>
  <si>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</si>
  <si>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</si>
  <si>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</si>
  <si>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</si>
  <si>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</si>
  <si>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</si>
  <si>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</si>
  <si>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</si>
  <si>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</si>
  <si>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</si>
  <si>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</si>
  <si>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</si>
  <si>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</si>
  <si>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</si>
  <si>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</si>
  <si>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</si>
  <si>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</si>
  <si>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</si>
  <si>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</si>
  <si>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</si>
  <si>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</si>
  <si>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</si>
  <si>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</si>
  <si>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</si>
  <si>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</si>
  <si>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</si>
  <si>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</si>
  <si>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</si>
  <si>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</si>
  <si>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</si>
  <si>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</si>
  <si>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</si>
  <si>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</si>
  <si>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</si>
  <si>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</si>
  <si>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</si>
  <si>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</si>
  <si>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</si>
  <si>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</si>
  <si>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</si>
  <si>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</si>
  <si>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</si>
  <si>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</si>
  <si>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</si>
  <si>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</si>
  <si>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</si>
  <si>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</si>
  <si>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</si>
  <si>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</si>
  <si>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</si>
  <si>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</si>
  <si>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</si>
  <si>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</si>
  <si>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</si>
  <si>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</si>
  <si>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</si>
  <si>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</si>
  <si>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</si>
  <si>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</si>
  <si>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</si>
  <si>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</si>
  <si>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</si>
  <si>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</si>
  <si>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</si>
  <si>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</si>
  <si>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</si>
  <si>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</si>
  <si>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</si>
  <si>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</si>
  <si>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</si>
  <si>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</si>
  <si>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</si>
  <si>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</si>
  <si>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</si>
  <si>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</si>
  <si>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</si>
  <si>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</si>
  <si>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</si>
  <si>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</si>
  <si>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</si>
  <si>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</si>
  <si>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</si>
  <si>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</si>
  <si>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</si>
  <si>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</si>
  <si>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</si>
  <si>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</si>
  <si>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</si>
  <si>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</si>
  <si>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</si>
  <si>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</si>
  <si>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</si>
  <si>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</si>
  <si>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</si>
  <si>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</si>
  <si>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</si>
  <si>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</si>
  <si>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</si>
  <si>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</si>
  <si>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</si>
  <si>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</si>
  <si>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</si>
  <si>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</si>
  <si>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</si>
  <si>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</si>
  <si>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</si>
  <si>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</si>
  <si>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</si>
  <si>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</si>
  <si>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</si>
  <si>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</si>
  <si>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</si>
  <si>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</si>
  <si>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</si>
  <si>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</si>
  <si>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</si>
  <si>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</si>
  <si>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</si>
  <si>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</si>
  <si>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</si>
  <si>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</si>
  <si>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</si>
  <si>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</si>
  <si>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</si>
  <si>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</si>
  <si>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</si>
  <si>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</si>
  <si>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</si>
  <si>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</si>
  <si>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</si>
  <si>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</si>
  <si>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</si>
  <si>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</si>
  <si>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</si>
  <si>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</si>
  <si>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</si>
  <si>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</si>
  <si>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</si>
  <si>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</si>
  <si>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</si>
  <si>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</si>
  <si>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</si>
  <si>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</si>
  <si>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</si>
  <si>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</si>
  <si>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</si>
  <si>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</si>
  <si>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</si>
  <si>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</si>
  <si>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</si>
  <si>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</si>
  <si>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</si>
  <si>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</si>
  <si>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</si>
  <si>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</si>
  <si>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</si>
  <si>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</si>
  <si>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</si>
  <si>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</si>
  <si>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</si>
  <si>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</si>
  <si>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</si>
  <si>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</si>
  <si>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</si>
  <si>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</si>
  <si>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</si>
  <si>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</si>
  <si>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</si>
  <si>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</si>
  <si>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</si>
  <si>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</si>
  <si>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</si>
  <si>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</si>
  <si>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</si>
  <si>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</si>
  <si>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</si>
  <si>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</si>
  <si>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</si>
  <si>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</si>
  <si>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</si>
  <si>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</si>
  <si>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</si>
  <si>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</si>
  <si>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</si>
  <si>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</si>
  <si>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</si>
  <si>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</si>
  <si>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</si>
  <si>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</si>
  <si>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</si>
  <si>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</si>
  <si>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</si>
  <si>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</si>
  <si>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</si>
  <si>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</si>
  <si>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</si>
  <si>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</si>
  <si>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</si>
  <si>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</si>
  <si>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</si>
  <si>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</si>
  <si>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</si>
  <si>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</si>
  <si>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</si>
  <si>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</si>
  <si>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</si>
  <si>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</si>
  <si>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</si>
  <si>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</si>
  <si>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</si>
  <si>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</si>
  <si>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</si>
  <si>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</si>
  <si>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</si>
  <si>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</si>
  <si>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</si>
  <si>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</si>
  <si>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</si>
  <si>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</si>
  <si>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</si>
  <si>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</si>
  <si>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</si>
  <si>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</si>
  <si>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</si>
  <si>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</si>
  <si>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</si>
  <si>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</si>
  <si>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</si>
  <si>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</si>
  <si>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</si>
  <si>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</si>
  <si>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</si>
  <si>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</si>
  <si>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</si>
  <si>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</si>
  <si>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</si>
  <si>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</si>
  <si>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</si>
  <si>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</si>
  <si>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</si>
  <si>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</si>
  <si>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</si>
  <si>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</si>
  <si>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</si>
  <si>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</si>
  <si>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</si>
  <si>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</si>
  <si>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</si>
  <si>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</si>
  <si>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</si>
  <si>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</si>
  <si>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</si>
  <si>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</si>
  <si>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</si>
  <si>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</si>
  <si>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</si>
  <si>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</si>
  <si>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</si>
  <si>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</si>
  <si>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</si>
  <si>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</si>
  <si>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</si>
  <si>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</si>
  <si>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</si>
  <si>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</si>
  <si>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</si>
  <si>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</si>
  <si>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</si>
  <si>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</si>
  <si>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</si>
  <si>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</si>
  <si>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</si>
  <si>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</si>
  <si>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</si>
  <si>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</si>
  <si>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</si>
  <si>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</si>
  <si>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</si>
  <si>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</si>
  <si>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</si>
  <si>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</si>
  <si>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</si>
  <si>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</si>
  <si>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</si>
  <si>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</si>
  <si>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</si>
  <si>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</si>
  <si>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</si>
  <si>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</si>
  <si>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</si>
  <si>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</si>
  <si>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</si>
  <si>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</si>
  <si>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</si>
  <si>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</si>
  <si>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</si>
  <si>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</si>
  <si>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</si>
  <si>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</si>
  <si>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</si>
  <si>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</si>
  <si>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</si>
  <si>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</si>
  <si>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</si>
  <si>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</si>
  <si>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</si>
  <si>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</si>
  <si>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</si>
  <si>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</si>
  <si>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</si>
  <si>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</si>
  <si>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</si>
  <si>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</si>
  <si>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</si>
  <si>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</si>
  <si>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</si>
  <si>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</si>
  <si>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</si>
  <si>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</si>
  <si>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</si>
  <si>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</si>
  <si>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</si>
  <si>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</si>
  <si>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</si>
  <si>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</si>
  <si>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</si>
  <si>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</si>
  <si>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</si>
  <si>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</si>
  <si>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</si>
  <si>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</si>
  <si>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</si>
  <si>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</si>
  <si>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</si>
  <si>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</si>
  <si>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</si>
  <si>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</si>
  <si>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</si>
  <si>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</si>
  <si>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</si>
  <si>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</si>
  <si>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</si>
  <si>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</si>
  <si>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</si>
  <si>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</si>
  <si>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</si>
  <si>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</si>
  <si>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</si>
  <si>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</si>
  <si>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</si>
  <si>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</si>
  <si>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</si>
  <si>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</si>
  <si>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</si>
  <si>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</si>
  <si>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</si>
  <si>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</si>
  <si>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</si>
  <si>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</si>
  <si>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</si>
  <si>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</si>
  <si>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</si>
  <si>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</si>
  <si>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</si>
  <si>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</si>
  <si>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</si>
  <si>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</si>
  <si>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</si>
  <si>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</si>
  <si>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</si>
  <si>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</si>
  <si>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</si>
  <si>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</si>
  <si>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</si>
  <si>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</si>
  <si>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</si>
  <si>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</si>
  <si>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</si>
  <si>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</si>
  <si>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</si>
  <si>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</si>
  <si>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</si>
  <si>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</si>
  <si>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</si>
  <si>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</si>
  <si>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</si>
  <si>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</si>
  <si>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</si>
  <si>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</si>
  <si>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</si>
  <si>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</si>
  <si>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</si>
  <si>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</si>
  <si>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</si>
  <si>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</si>
  <si>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</si>
  <si>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</si>
  <si>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</si>
  <si>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</si>
  <si>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</si>
  <si>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</si>
  <si>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</si>
  <si>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</si>
  <si>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</si>
  <si>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</si>
  <si>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</si>
  <si>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</si>
  <si>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</si>
  <si>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</si>
  <si>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</si>
  <si>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</si>
  <si>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</si>
  <si>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</si>
  <si>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</si>
  <si>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</si>
  <si>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</si>
  <si>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</si>
  <si>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</si>
  <si>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</si>
  <si>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</si>
  <si>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</si>
  <si>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</si>
  <si>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</si>
  <si>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</si>
  <si>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</si>
  <si>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</si>
  <si>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</si>
  <si>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</si>
  <si>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</si>
  <si>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</si>
  <si>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</si>
  <si>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</si>
  <si>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</si>
  <si>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</si>
  <si>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</si>
  <si>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</si>
  <si>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</si>
  <si>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</si>
  <si>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</si>
  <si>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</si>
  <si>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</si>
  <si>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</si>
  <si>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</si>
  <si>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</si>
  <si>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</si>
  <si>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</si>
  <si>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</si>
  <si>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</si>
  <si>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</si>
  <si>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</si>
  <si>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</si>
  <si>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</si>
  <si>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</si>
  <si>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</si>
  <si>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</si>
  <si>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</si>
  <si>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</si>
  <si>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</si>
  <si>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</si>
  <si>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</si>
  <si>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</si>
  <si>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</si>
  <si>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</si>
  <si>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</si>
  <si>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</si>
  <si>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</si>
  <si>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</si>
  <si>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</si>
  <si>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</si>
  <si>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</si>
  <si>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</si>
  <si>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</si>
  <si>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</si>
  <si>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</si>
  <si>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</si>
  <si>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</si>
  <si>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</si>
  <si>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</si>
  <si>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</si>
  <si>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</si>
  <si>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</si>
  <si>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</si>
  <si>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</si>
  <si>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</si>
  <si>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</si>
  <si>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</si>
  <si>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</si>
  <si>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</si>
  <si>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</si>
  <si>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</si>
  <si>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</si>
  <si>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</si>
  <si>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</si>
  <si>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</si>
  <si>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</si>
  <si>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</si>
  <si>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</si>
  <si>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</si>
  <si>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</si>
  <si>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</si>
  <si>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</si>
  <si>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</si>
  <si>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</si>
  <si>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</si>
  <si>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</si>
  <si>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</si>
  <si>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</si>
  <si>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</si>
  <si>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</si>
  <si>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</si>
  <si>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</si>
  <si>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</si>
  <si>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</si>
  <si>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</si>
  <si>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</si>
  <si>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</si>
  <si>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</si>
  <si>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</si>
  <si>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</si>
  <si>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</si>
  <si>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</si>
  <si>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</si>
  <si>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</si>
  <si>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</si>
  <si>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</si>
  <si>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</si>
  <si>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</si>
  <si>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</si>
  <si>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</si>
  <si>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</si>
  <si>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</si>
  <si>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</si>
  <si>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</si>
  <si>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</si>
  <si>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</si>
  <si>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</si>
  <si>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</si>
  <si>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</si>
  <si>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</si>
  <si>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</si>
  <si>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</si>
  <si>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</si>
  <si>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</si>
  <si>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</si>
  <si>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</si>
  <si>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</si>
  <si>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</si>
  <si>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</si>
  <si>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</si>
  <si>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</si>
  <si>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</si>
  <si>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</si>
  <si>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</si>
  <si>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</si>
  <si>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</si>
  <si>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</si>
  <si>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</si>
  <si>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</si>
  <si>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</si>
  <si>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</si>
  <si>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</si>
  <si>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</si>
  <si>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</si>
  <si>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</si>
  <si>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</si>
  <si>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</si>
  <si>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</si>
  <si>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</si>
  <si>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</si>
  <si>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</si>
  <si>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</si>
  <si>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</si>
  <si>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</si>
  <si>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</si>
  <si>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</si>
  <si>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</si>
  <si>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</si>
  <si>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</si>
  <si>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</si>
  <si>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</si>
  <si>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</si>
  <si>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</si>
  <si>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</si>
  <si>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</si>
  <si>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</si>
  <si>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</si>
  <si>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</si>
  <si>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</si>
  <si>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</si>
  <si>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</si>
  <si>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</si>
  <si>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</si>
  <si>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</si>
  <si>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</si>
  <si>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</si>
  <si>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</si>
  <si>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</si>
  <si>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</si>
  <si>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</si>
  <si>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</si>
  <si>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</si>
  <si>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</si>
  <si>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</si>
  <si>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</si>
  <si>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</si>
  <si>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</si>
  <si>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</si>
  <si>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</si>
  <si>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</si>
  <si>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</si>
  <si>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</si>
  <si>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</si>
  <si>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</si>
  <si>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</si>
  <si>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</si>
  <si>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</si>
  <si>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</si>
  <si>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</si>
  <si>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</si>
  <si>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</si>
  <si>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</si>
  <si>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</si>
  <si>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</si>
  <si>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</si>
  <si>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</si>
  <si>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</si>
  <si>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</si>
  <si>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</si>
  <si>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</si>
  <si>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</si>
  <si>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</si>
  <si>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</si>
  <si>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</si>
  <si>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</si>
  <si>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</si>
  <si>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</si>
  <si>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</si>
  <si>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</si>
  <si>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</si>
  <si>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</si>
  <si>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</si>
  <si>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</si>
  <si>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</si>
  <si>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</si>
  <si>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</si>
  <si>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</si>
  <si>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</si>
  <si>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</si>
  <si>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</si>
  <si>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</si>
  <si>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</si>
  <si>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</si>
  <si>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</si>
  <si>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</si>
  <si>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</si>
  <si>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</si>
  <si>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</si>
  <si>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</si>
  <si>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</si>
  <si>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</si>
  <si>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</si>
  <si>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</si>
  <si>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</si>
  <si>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</si>
  <si>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</si>
  <si>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</si>
  <si>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</si>
  <si>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</si>
  <si>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</si>
  <si>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</si>
  <si>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</si>
  <si>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</si>
  <si>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</si>
  <si>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</si>
  <si>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</si>
  <si>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</si>
  <si>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</si>
  <si>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</si>
  <si>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</si>
  <si>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</si>
  <si>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</si>
  <si>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</si>
  <si>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</si>
  <si>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</si>
  <si>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</si>
  <si>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</si>
  <si>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</si>
  <si>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</si>
  <si>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</si>
  <si>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</si>
  <si>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</si>
  <si>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</si>
  <si>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</si>
  <si>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</si>
  <si>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</si>
  <si>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</si>
  <si>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</si>
  <si>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</si>
  <si>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</si>
  <si>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</si>
  <si>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</si>
  <si>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</si>
  <si>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</si>
  <si>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</si>
  <si>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</si>
  <si>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</si>
  <si>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</si>
  <si>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</si>
  <si>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</si>
  <si>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</si>
  <si>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</si>
  <si>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</si>
  <si>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</si>
  <si>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</si>
  <si>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</si>
  <si>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</si>
  <si>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</si>
  <si>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</si>
  <si>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</si>
  <si>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</si>
  <si>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</si>
  <si>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</si>
  <si>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</si>
  <si>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</si>
  <si>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</si>
  <si>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</si>
  <si>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</si>
  <si>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</si>
  <si>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</si>
  <si>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</si>
  <si>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</si>
  <si>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</si>
  <si>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</si>
  <si>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</si>
  <si>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</si>
  <si>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</si>
  <si>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</si>
  <si>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</si>
  <si>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</si>
  <si>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</si>
  <si>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</si>
  <si>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</si>
  <si>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</si>
  <si>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</si>
  <si>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</si>
  <si>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</si>
  <si>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</si>
  <si>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</si>
  <si>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</si>
  <si>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</si>
  <si>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</si>
  <si>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</si>
  <si>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</si>
  <si>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</si>
  <si>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</si>
  <si>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</si>
  <si>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</si>
  <si>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</si>
  <si>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</si>
  <si>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</si>
  <si>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</si>
  <si>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</si>
  <si>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</si>
  <si>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</si>
  <si>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</si>
  <si>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</si>
  <si>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</si>
  <si>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</si>
  <si>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</si>
  <si>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</si>
  <si>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</si>
  <si>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</si>
  <si>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</si>
  <si>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</si>
  <si>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</si>
  <si>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</si>
  <si>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</si>
  <si>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</si>
  <si>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</si>
  <si>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</si>
  <si>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</si>
  <si>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</si>
  <si>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</si>
  <si>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</si>
  <si>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</si>
  <si>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</si>
  <si>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</si>
  <si>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</si>
  <si>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</si>
  <si>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</si>
  <si>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</si>
  <si>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</si>
  <si>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</si>
  <si>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</si>
  <si>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</si>
  <si>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</si>
  <si>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</si>
  <si>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</si>
  <si>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</si>
  <si>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</si>
  <si>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</si>
  <si>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</si>
  <si>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</si>
  <si>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</si>
  <si>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</si>
  <si>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</si>
  <si>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</si>
  <si>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</si>
  <si>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</si>
  <si>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</si>
  <si>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</si>
  <si>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</si>
  <si>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</si>
  <si>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</si>
  <si>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</si>
  <si>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</si>
  <si>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</si>
  <si>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</si>
  <si>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</si>
  <si>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</si>
  <si>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</si>
  <si>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</si>
  <si>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</si>
  <si>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</si>
  <si>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</si>
  <si>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</si>
  <si>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</si>
  <si>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</si>
  <si>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</si>
  <si>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</si>
  <si>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</si>
  <si>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</si>
  <si>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</si>
  <si>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</si>
  <si>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</si>
  <si>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</si>
  <si>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</si>
  <si>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</si>
  <si>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</si>
  <si>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</si>
  <si>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</si>
  <si>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</si>
  <si>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</si>
  <si>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</si>
  <si>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</si>
  <si>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</si>
  <si>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</si>
  <si>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</si>
  <si>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</si>
  <si>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</si>
  <si>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</si>
  <si>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</si>
  <si>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</si>
  <si>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</si>
  <si>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</si>
  <si>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</si>
  <si>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</si>
  <si>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</si>
  <si>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</si>
  <si>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</si>
  <si>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</si>
  <si>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</si>
  <si>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</si>
  <si>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</si>
  <si>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</si>
  <si>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</si>
  <si>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</si>
  <si>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</si>
  <si>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</si>
  <si>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</si>
  <si>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</si>
  <si>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</si>
  <si>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</si>
  <si>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</si>
  <si>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</si>
  <si>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</si>
  <si>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</si>
  <si>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</si>
  <si>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</si>
  <si>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</si>
  <si>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</si>
  <si>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</si>
  <si>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</si>
  <si>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</si>
  <si>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</si>
  <si>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</si>
  <si>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</si>
  <si>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</si>
  <si>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</si>
  <si>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</si>
  <si>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</si>
  <si>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</si>
  <si>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</si>
  <si>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</si>
  <si>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</si>
  <si>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</si>
  <si>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</si>
  <si>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</si>
  <si>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</si>
  <si>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</si>
  <si>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</si>
  <si>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</si>
  <si>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</si>
  <si>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</si>
  <si>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</si>
  <si>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</si>
  <si>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</si>
  <si>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</si>
  <si>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</si>
  <si>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</si>
  <si>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</si>
  <si>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</si>
  <si>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</si>
  <si>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</si>
  <si>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</si>
  <si>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</si>
  <si>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</si>
  <si>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</si>
  <si>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</si>
  <si>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</si>
  <si>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</si>
  <si>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</si>
  <si>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</si>
  <si>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</si>
  <si>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</si>
  <si>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</si>
  <si>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</si>
  <si>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</si>
  <si>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</si>
  <si>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</si>
  <si>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</si>
  <si>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</si>
  <si>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</si>
  <si>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</si>
  <si>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</si>
  <si>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</si>
  <si>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</si>
  <si>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</si>
  <si>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</si>
  <si>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</si>
  <si>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</si>
  <si>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</si>
  <si>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</si>
  <si>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</si>
  <si>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</si>
  <si>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</si>
  <si>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</si>
  <si>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</si>
  <si>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</si>
  <si>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</si>
  <si>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</si>
  <si>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</si>
  <si>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</si>
  <si>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</si>
  <si>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</si>
  <si>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</si>
  <si>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</si>
  <si>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</si>
  <si>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</si>
  <si>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</si>
  <si>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</si>
  <si>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</si>
  <si>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</si>
  <si>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</si>
  <si>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</si>
  <si>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</si>
  <si>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</si>
  <si>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</si>
  <si>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</si>
  <si>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</si>
  <si>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</si>
  <si>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</si>
  <si>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</si>
  <si>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</si>
  <si>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</si>
  <si>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</si>
  <si>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</si>
  <si>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</si>
  <si>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</si>
  <si>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</si>
  <si>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</si>
  <si>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</si>
  <si>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</si>
  <si>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</si>
  <si>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</si>
  <si>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</si>
  <si>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</si>
  <si>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</si>
  <si>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</si>
  <si>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</si>
  <si>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</si>
  <si>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</si>
  <si>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</si>
  <si>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</si>
  <si>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</si>
  <si>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</si>
  <si>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</si>
  <si>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</si>
  <si>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</si>
  <si>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</si>
  <si>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</si>
  <si>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</si>
  <si>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</si>
  <si>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</si>
  <si>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</si>
  <si>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</si>
  <si>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</si>
  <si>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</si>
  <si>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</si>
  <si>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</si>
  <si>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</si>
  <si>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</si>
  <si>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</si>
  <si>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</si>
  <si>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</si>
  <si>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</si>
  <si>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</si>
  <si>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</si>
  <si>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</si>
  <si>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</si>
  <si>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</si>
  <si>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</si>
  <si>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</si>
  <si>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</si>
  <si>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</si>
  <si>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</si>
  <si>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</si>
  <si>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</si>
  <si>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</si>
  <si>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</si>
  <si>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</si>
  <si>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</si>
  <si>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</si>
  <si>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</si>
  <si>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</si>
  <si>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</si>
  <si>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</si>
  <si>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</si>
  <si>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</si>
  <si>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</si>
  <si>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</si>
  <si>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</si>
  <si>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</si>
  <si>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</si>
  <si>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</si>
  <si>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</si>
  <si>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</si>
  <si>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</si>
  <si>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</si>
  <si>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</si>
  <si>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</si>
  <si>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</si>
  <si>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</si>
  <si>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</si>
  <si>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</si>
  <si>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</si>
  <si>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</si>
  <si>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</si>
  <si>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</si>
  <si>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</si>
  <si>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</si>
  <si>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</si>
  <si>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</si>
  <si>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</si>
  <si>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</si>
  <si>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</si>
  <si>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</si>
  <si>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</si>
  <si>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</si>
  <si>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</si>
  <si>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</si>
  <si>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</si>
  <si>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</si>
  <si>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</si>
  <si>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</si>
  <si>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</si>
  <si>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</si>
  <si>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</si>
  <si>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</si>
  <si>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</si>
  <si>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</si>
  <si>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</si>
  <si>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</si>
  <si>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</si>
  <si>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</si>
  <si>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</si>
  <si>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</si>
  <si>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</si>
  <si>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</si>
  <si>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</si>
  <si>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</si>
  <si>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</si>
  <si>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</si>
  <si>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</si>
  <si>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</si>
  <si>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</si>
  <si>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</si>
  <si>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</si>
  <si>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</si>
  <si>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</si>
  <si>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</si>
  <si>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</si>
  <si>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</si>
  <si>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</si>
  <si>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</si>
  <si>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</si>
  <si>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</si>
  <si>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</si>
  <si>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</si>
  <si>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</si>
  <si>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</si>
  <si>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</si>
  <si>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</si>
  <si>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</si>
  <si>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</si>
  <si>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</si>
  <si>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</si>
  <si>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</si>
  <si>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</si>
  <si>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</si>
  <si>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</si>
  <si>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</si>
  <si>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</si>
  <si>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</si>
  <si>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</si>
  <si>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</si>
  <si>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</si>
  <si>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</si>
  <si>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</si>
  <si>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</si>
  <si>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</si>
  <si>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</si>
  <si>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</si>
  <si>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</si>
  <si>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</si>
  <si>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</si>
  <si>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</si>
  <si>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</si>
  <si>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</si>
  <si>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</si>
  <si>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</si>
  <si>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</si>
  <si>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</si>
  <si>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</si>
  <si>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</si>
  <si>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</si>
  <si>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</si>
  <si>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</si>
  <si>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</si>
  <si>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</si>
  <si>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</si>
  <si>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</si>
  <si>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</si>
  <si>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</si>
  <si>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</si>
  <si>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</si>
  <si>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</si>
  <si>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</si>
  <si>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</si>
  <si>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</si>
  <si>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</si>
  <si>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</si>
  <si>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</si>
  <si>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</si>
  <si>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</si>
  <si>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</si>
  <si>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</si>
  <si>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</si>
  <si>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</si>
  <si>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</si>
  <si>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</si>
  <si>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</si>
  <si>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</si>
  <si>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</si>
  <si>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</si>
  <si>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</si>
  <si>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</si>
  <si>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</si>
  <si>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</si>
  <si>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</si>
  <si>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</si>
  <si>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</si>
  <si>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</si>
  <si>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</si>
  <si>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</si>
  <si>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</si>
  <si>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</si>
  <si>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</si>
  <si>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</si>
  <si>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</si>
  <si>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</si>
  <si>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</si>
  <si>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</si>
  <si>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</si>
  <si>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</si>
  <si>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</si>
  <si>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</si>
  <si>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</si>
  <si>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</si>
  <si>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</si>
  <si>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</si>
  <si>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</si>
  <si>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</si>
  <si>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</si>
  <si>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</si>
  <si>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</si>
  <si>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</si>
  <si>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</si>
  <si>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</si>
  <si>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</si>
  <si>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</si>
  <si>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</si>
  <si>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</si>
  <si>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</si>
  <si>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</si>
  <si>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</si>
  <si>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</si>
  <si>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</si>
  <si>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</si>
  <si>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</si>
  <si>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</si>
  <si>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</si>
  <si>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</si>
  <si>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</si>
  <si>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</si>
  <si>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</si>
  <si>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</si>
  <si>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</si>
  <si>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</si>
  <si>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</si>
  <si>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</si>
  <si>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</si>
  <si>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</si>
  <si>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</si>
  <si>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</si>
  <si>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</si>
  <si>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</si>
  <si>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</si>
  <si>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</si>
  <si>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</si>
  <si>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</si>
  <si>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</si>
  <si>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</si>
  <si>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</si>
  <si>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</si>
  <si>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</si>
  <si>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</si>
  <si>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</si>
  <si>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</si>
  <si>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</si>
  <si>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</si>
  <si>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</si>
  <si>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</si>
  <si>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</si>
  <si>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</si>
  <si>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</si>
  <si>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</si>
  <si>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</si>
  <si>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</si>
  <si>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</si>
  <si>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</si>
  <si>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</si>
  <si>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</si>
  <si>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</si>
  <si>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</si>
  <si>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</si>
  <si>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</si>
  <si>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</si>
  <si>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</si>
  <si>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</si>
  <si>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</si>
  <si>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</si>
  <si>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</si>
  <si>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</si>
  <si>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</si>
  <si>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</si>
  <si>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</si>
  <si>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</si>
  <si>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</si>
  <si>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</si>
  <si>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</si>
  <si>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</si>
  <si>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</si>
  <si>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</si>
  <si>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</si>
  <si>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</si>
  <si>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</si>
  <si>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</si>
  <si>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</si>
  <si>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</si>
  <si>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</si>
  <si>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</si>
  <si>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</si>
  <si>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</si>
  <si>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</si>
  <si>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</si>
  <si>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</si>
  <si>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</si>
  <si>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</si>
  <si>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</si>
  <si>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</si>
  <si>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</si>
  <si>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</si>
  <si>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</si>
  <si>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</si>
  <si>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</si>
  <si>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</si>
  <si>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</si>
  <si>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</si>
  <si>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</si>
  <si>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</si>
  <si>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</si>
  <si>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</si>
  <si>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</si>
  <si>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</si>
  <si>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</si>
  <si>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</si>
  <si>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</si>
  <si>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</si>
  <si>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</si>
  <si>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</si>
  <si>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</si>
  <si>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</si>
  <si>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</si>
  <si>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</si>
  <si>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</si>
  <si>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</si>
  <si>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</si>
  <si>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</si>
  <si>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</si>
  <si>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</si>
  <si>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</si>
  <si>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</si>
  <si>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</si>
  <si>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</si>
  <si>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</si>
  <si>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</si>
  <si>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</si>
  <si>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</si>
  <si>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</si>
  <si>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</si>
  <si>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</si>
  <si>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</si>
  <si>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</si>
  <si>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</si>
  <si>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</si>
  <si>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</si>
  <si>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</si>
  <si>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</si>
  <si>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</si>
  <si>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</si>
  <si>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</si>
  <si>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</si>
  <si>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</si>
  <si>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</si>
  <si>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</si>
  <si>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</si>
  <si>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</si>
  <si>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</si>
  <si>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</si>
  <si>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</si>
  <si>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</si>
  <si>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</si>
  <si>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</si>
  <si>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</si>
  <si>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</si>
  <si>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</si>
  <si>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</si>
  <si>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</si>
  <si>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</si>
  <si>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</si>
  <si>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</si>
  <si>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</si>
  <si>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</si>
  <si>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</si>
  <si>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</si>
  <si>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</si>
  <si>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</si>
  <si>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</si>
  <si>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</si>
  <si>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</si>
  <si>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</si>
  <si>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</si>
  <si>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</si>
  <si>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</si>
  <si>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</si>
  <si>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</si>
  <si>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</si>
  <si>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</si>
  <si>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</si>
  <si>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</si>
  <si>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</si>
  <si>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</si>
  <si>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</si>
  <si>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</si>
  <si>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</si>
  <si>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</si>
  <si>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</si>
  <si>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</si>
  <si>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</si>
  <si>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</si>
  <si>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</si>
  <si>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</si>
  <si>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</si>
  <si>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</si>
  <si>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</si>
  <si>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</si>
  <si>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</si>
  <si>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</si>
  <si>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</si>
  <si>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</si>
  <si>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</si>
  <si>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</si>
  <si>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</si>
  <si>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</si>
  <si>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</si>
  <si>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</si>
  <si>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</si>
  <si>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</si>
  <si>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</si>
  <si>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</si>
  <si>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</si>
  <si>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</si>
  <si>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</si>
  <si>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</si>
  <si>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</si>
  <si>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</si>
  <si>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</si>
  <si>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</si>
  <si>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</si>
  <si>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</si>
  <si>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</si>
  <si>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</si>
  <si>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</si>
  <si>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</si>
  <si>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</si>
  <si>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</si>
  <si>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</si>
  <si>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</si>
  <si>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</si>
  <si>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</si>
  <si>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</si>
  <si>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</si>
  <si>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</si>
  <si>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</si>
  <si>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</si>
  <si>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</si>
  <si>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</si>
  <si>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</si>
  <si>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</si>
  <si>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</si>
  <si>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</si>
  <si>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</si>
  <si>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</si>
  <si>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</si>
  <si>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</si>
  <si>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</si>
  <si>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</si>
  <si>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</si>
  <si>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</si>
  <si>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</si>
  <si>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</si>
  <si>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</si>
  <si>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</si>
  <si>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</si>
  <si>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</si>
  <si>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</si>
  <si>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</si>
  <si>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</si>
  <si>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</si>
  <si>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</si>
  <si>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</si>
  <si>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</si>
  <si>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</si>
  <si>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</si>
  <si>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</si>
  <si>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</si>
  <si>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</si>
  <si>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</si>
  <si>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</si>
  <si>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</si>
  <si>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</si>
  <si>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</si>
  <si>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</si>
  <si>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</si>
  <si>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</si>
  <si>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</si>
  <si>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</si>
  <si>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</si>
  <si>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</si>
  <si>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</si>
  <si>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</si>
  <si>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</si>
  <si>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</si>
  <si>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</si>
  <si>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</si>
  <si>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</si>
  <si>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</si>
  <si>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</si>
  <si>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</si>
  <si>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</si>
  <si>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</si>
  <si>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</si>
  <si>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</si>
  <si>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</si>
  <si>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</si>
  <si>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</si>
  <si>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</si>
  <si>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</si>
  <si>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</si>
  <si>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</si>
  <si>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</si>
  <si>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</si>
  <si>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</si>
  <si>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</si>
  <si>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</si>
  <si>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</si>
  <si>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</si>
  <si>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</si>
  <si>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</si>
  <si>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</si>
  <si>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</si>
  <si>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</si>
  <si>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</si>
  <si>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</si>
  <si>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</si>
  <si>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</si>
  <si>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</si>
  <si>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</si>
  <si>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</si>
  <si>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</si>
  <si>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</si>
  <si>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</si>
  <si>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</si>
  <si>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</si>
  <si>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</si>
  <si>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</si>
  <si>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</si>
  <si>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</si>
  <si>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</si>
  <si>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</si>
  <si>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</si>
  <si>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</si>
  <si>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</si>
  <si>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</si>
  <si>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</si>
  <si>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</si>
  <si>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</si>
  <si>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</si>
  <si>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</si>
  <si>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</si>
  <si>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</si>
  <si>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</si>
  <si>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</si>
  <si>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</si>
  <si>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</si>
  <si>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</si>
  <si>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</si>
  <si>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</si>
  <si>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</si>
  <si>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</si>
  <si>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</si>
  <si>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</si>
  <si>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</si>
  <si>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</si>
  <si>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</si>
  <si>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</si>
  <si>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</si>
  <si>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</si>
  <si>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</si>
  <si>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</si>
  <si>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</si>
  <si>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</si>
  <si>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</si>
  <si>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</si>
  <si>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</si>
  <si>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</si>
  <si>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</si>
  <si>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</si>
  <si>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</si>
  <si>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</si>
  <si>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</si>
  <si>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</si>
  <si>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</si>
  <si>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</si>
  <si>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</si>
  <si>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</si>
  <si>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</si>
  <si>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</si>
  <si>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</si>
  <si>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</si>
  <si>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</si>
  <si>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</si>
  <si>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</si>
  <si>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</si>
  <si>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</si>
  <si>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</si>
  <si>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</si>
  <si>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</si>
  <si>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</si>
  <si>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</si>
  <si>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</si>
  <si>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</si>
  <si>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</si>
  <si>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</si>
  <si>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</si>
  <si>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</si>
  <si>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</si>
  <si>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</si>
  <si>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</si>
  <si>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</si>
  <si>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</si>
  <si>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</si>
  <si>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</si>
  <si>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</si>
  <si>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</si>
  <si>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</si>
  <si>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</si>
  <si>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</si>
  <si>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</si>
  <si>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</si>
  <si>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</si>
  <si>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</si>
  <si>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</si>
  <si>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</si>
  <si>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</si>
  <si>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</si>
  <si>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</si>
  <si>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</si>
  <si>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</si>
  <si>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</si>
  <si>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</si>
  <si>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</si>
  <si>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</si>
  <si>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</si>
  <si>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</si>
  <si>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</si>
  <si>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</si>
  <si>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</si>
  <si>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</si>
  <si>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</si>
  <si>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</si>
  <si>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</si>
  <si>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</si>
  <si>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</si>
  <si>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</si>
  <si>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</si>
  <si>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</si>
  <si>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</si>
  <si>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</si>
  <si>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</si>
  <si>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</si>
  <si>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</si>
  <si>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</si>
  <si>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</si>
  <si>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</si>
  <si>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</si>
  <si>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</si>
  <si>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</si>
  <si>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</si>
  <si>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</si>
  <si>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</si>
  <si>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</si>
  <si>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</si>
  <si>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</si>
  <si>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</si>
  <si>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</si>
  <si>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</si>
  <si>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</si>
  <si>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</si>
  <si>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</si>
  <si>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</si>
  <si>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</si>
  <si>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</si>
  <si>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</si>
  <si>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</si>
  <si>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</si>
  <si>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</si>
  <si>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</si>
  <si>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</si>
  <si>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</si>
  <si>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</si>
  <si>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</si>
  <si>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</si>
  <si>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</si>
  <si>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</si>
  <si>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</si>
  <si>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</si>
  <si>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</si>
  <si>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</si>
  <si>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</si>
  <si>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</si>
  <si>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</si>
  <si>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</si>
  <si>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</si>
  <si>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</si>
  <si>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</si>
  <si>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</si>
  <si>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</si>
  <si>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</si>
  <si>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</si>
  <si>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</si>
  <si>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</si>
  <si>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</si>
  <si>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</si>
  <si>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</si>
  <si>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</si>
  <si>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</si>
  <si>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</si>
  <si>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</si>
  <si>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</si>
  <si>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</si>
  <si>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</si>
  <si>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</si>
  <si>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</si>
  <si>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</si>
  <si>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</si>
  <si>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</si>
  <si>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</si>
  <si>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</si>
  <si>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</si>
  <si>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</si>
  <si>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</si>
  <si>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</si>
  <si>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</si>
  <si>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</si>
  <si>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</si>
  <si>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</si>
  <si>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</si>
  <si>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</si>
  <si>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</si>
  <si>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</si>
  <si>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</si>
  <si>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</si>
  <si>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</si>
  <si>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</si>
  <si>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</si>
  <si>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</si>
  <si>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</si>
  <si>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</si>
  <si>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</si>
  <si>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</si>
  <si>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</si>
  <si>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</si>
  <si>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</si>
  <si>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</si>
  <si>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</si>
  <si>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</si>
  <si>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</si>
  <si>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</si>
  <si>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</si>
  <si>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</si>
  <si>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</si>
  <si>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</si>
  <si>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</si>
  <si>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</si>
  <si>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</si>
  <si>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</si>
  <si>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</si>
  <si>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</si>
  <si>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</si>
  <si>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</si>
  <si>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</si>
  <si>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</si>
  <si>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</si>
  <si>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</si>
  <si>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</si>
  <si>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</si>
  <si>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</si>
  <si>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</si>
  <si>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</si>
  <si>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</si>
  <si>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</si>
  <si>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</si>
  <si>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</si>
  <si>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</si>
  <si>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</si>
  <si>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</si>
  <si>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</si>
  <si>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</si>
  <si>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</si>
  <si>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</si>
  <si>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</si>
  <si>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</si>
  <si>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</si>
  <si>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</si>
  <si>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</si>
  <si>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</si>
  <si>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</si>
  <si>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</si>
  <si>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</si>
  <si>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</si>
  <si>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</si>
  <si>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</si>
  <si>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</si>
  <si>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</si>
  <si>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</si>
  <si>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</si>
  <si>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</si>
  <si>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</si>
  <si>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</si>
  <si>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</si>
  <si>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</si>
  <si>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</si>
  <si>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</si>
  <si>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</si>
  <si>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</si>
  <si>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</si>
  <si>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</si>
  <si>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</si>
  <si>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</si>
  <si>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</si>
  <si>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</si>
  <si>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</si>
  <si>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</si>
  <si>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</si>
  <si>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</si>
  <si>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</si>
  <si>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</si>
  <si>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</si>
  <si>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</si>
  <si>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</si>
  <si>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</si>
  <si>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</si>
  <si>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</si>
  <si>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</si>
  <si>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</si>
  <si>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</si>
  <si>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</si>
  <si>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</si>
  <si>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</si>
  <si>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</si>
  <si>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</si>
  <si>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</si>
  <si>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</si>
  <si>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</si>
  <si>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</si>
  <si>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</si>
  <si>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</si>
  <si>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</si>
  <si>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</si>
  <si>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</si>
  <si>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</si>
  <si>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</si>
  <si>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</si>
  <si>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</si>
  <si>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</si>
  <si>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</si>
  <si>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</si>
  <si>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</si>
  <si>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</si>
  <si>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</si>
  <si>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</si>
  <si>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</si>
  <si>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</si>
  <si>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</si>
  <si>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</si>
  <si>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</si>
  <si>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</si>
  <si>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</si>
  <si>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</si>
  <si>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</si>
  <si>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</si>
  <si>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</si>
  <si>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</si>
  <si>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</si>
  <si>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</si>
  <si>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</si>
  <si>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</si>
  <si>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</si>
  <si>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</si>
  <si>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</si>
  <si>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</si>
  <si>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</si>
  <si>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</si>
  <si>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</si>
  <si>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</si>
  <si>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</si>
  <si>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</si>
  <si>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</si>
  <si>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</si>
  <si>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</si>
  <si>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</si>
  <si>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</si>
  <si>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</si>
  <si>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</si>
  <si>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</si>
  <si>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</si>
  <si>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</si>
  <si>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</si>
  <si>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</si>
  <si>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</si>
  <si>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</si>
  <si>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</si>
  <si>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</si>
  <si>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</si>
  <si>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</si>
  <si>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</si>
  <si>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</si>
  <si>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</si>
  <si>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</si>
  <si>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</si>
  <si>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</si>
  <si>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</si>
  <si>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</si>
  <si>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</si>
  <si>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</si>
  <si>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</si>
  <si>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</si>
  <si>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</si>
  <si>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</si>
  <si>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</si>
  <si>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</si>
  <si>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</si>
  <si>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</si>
  <si>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</si>
  <si>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</si>
  <si>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</si>
  <si>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</si>
  <si>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</si>
  <si>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</si>
  <si>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</si>
  <si>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</si>
  <si>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</si>
  <si>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</si>
  <si>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</si>
  <si>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</si>
  <si>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</si>
  <si>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</si>
  <si>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</si>
  <si>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</si>
  <si>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</si>
  <si>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</si>
  <si>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</si>
  <si>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</si>
  <si>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</si>
  <si>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</si>
  <si>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</si>
  <si>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</si>
  <si>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</si>
  <si>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</si>
  <si>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</si>
  <si>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</si>
  <si>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</si>
  <si>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</si>
  <si>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</si>
  <si>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</si>
  <si>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</si>
  <si>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</si>
  <si>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</si>
  <si>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</si>
  <si>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</si>
  <si>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</si>
  <si>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</si>
  <si>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</si>
  <si>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</si>
  <si>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</si>
  <si>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</si>
  <si>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</si>
  <si>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</si>
  <si>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</si>
  <si>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</si>
  <si>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</si>
  <si>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</si>
  <si>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</si>
  <si>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</si>
  <si>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</si>
  <si>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</si>
  <si>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</si>
  <si>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</si>
  <si>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</si>
  <si>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</si>
  <si>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</si>
  <si>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</si>
  <si>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</si>
  <si>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</si>
  <si>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</si>
  <si>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</si>
  <si>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</si>
  <si>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</si>
  <si>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</si>
  <si>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</si>
  <si>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</si>
  <si>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</si>
  <si>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</si>
  <si>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</si>
  <si>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</si>
  <si>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</si>
  <si>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</si>
  <si>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</si>
  <si>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</si>
  <si>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</si>
  <si>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</si>
  <si>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</si>
  <si>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</si>
  <si>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</si>
  <si>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</si>
  <si>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</si>
  <si>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</si>
  <si>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</si>
  <si>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</si>
  <si>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</si>
  <si>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</si>
  <si>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</si>
  <si>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</si>
  <si>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</si>
  <si>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</si>
  <si>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</si>
  <si>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</si>
  <si>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</si>
  <si>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</si>
  <si>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</si>
  <si>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</si>
  <si>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</si>
  <si>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</si>
  <si>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</si>
  <si>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</si>
  <si>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</si>
  <si>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</si>
  <si>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</si>
  <si>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</si>
  <si>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</si>
  <si>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</si>
  <si>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</si>
  <si>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</si>
  <si>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</si>
  <si>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</si>
  <si>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</si>
  <si>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</si>
  <si>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</si>
  <si>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</si>
  <si>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</si>
  <si>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</si>
  <si>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</si>
  <si>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</si>
  <si>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</si>
  <si>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</si>
  <si>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</si>
  <si>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</si>
  <si>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</si>
  <si>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</si>
  <si>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</si>
  <si>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</si>
  <si>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</si>
  <si>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</si>
  <si>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</si>
  <si>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</si>
  <si>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</si>
  <si>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</si>
  <si>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</si>
  <si>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</si>
  <si>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</si>
  <si>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</si>
  <si>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</si>
  <si>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</si>
  <si>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</si>
  <si>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</si>
  <si>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</si>
  <si>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</si>
  <si>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</si>
  <si>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</si>
  <si>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</si>
  <si>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</si>
  <si>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</si>
  <si>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</si>
  <si>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</si>
  <si>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</si>
  <si>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</si>
  <si>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</si>
  <si>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</si>
  <si>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</si>
  <si>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</si>
  <si>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</si>
  <si>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</si>
  <si>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</si>
  <si>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</si>
  <si>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</si>
  <si>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</si>
  <si>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</si>
  <si>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</si>
  <si>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</si>
  <si>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</si>
  <si>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</si>
  <si>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</si>
  <si>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</si>
  <si>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</si>
  <si>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</si>
  <si>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</si>
  <si>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</si>
  <si>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</si>
  <si>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</si>
  <si>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</si>
  <si>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</si>
  <si>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</si>
  <si>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</si>
  <si>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</si>
  <si>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</si>
  <si>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</si>
  <si>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</si>
  <si>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</si>
  <si>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</si>
  <si>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</si>
  <si>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</si>
  <si>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</si>
  <si>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</si>
  <si>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</si>
  <si>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</si>
  <si>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</si>
  <si>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</si>
  <si>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</si>
  <si>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</si>
  <si>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</si>
  <si>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</si>
  <si>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</si>
  <si>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</si>
  <si>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</si>
  <si>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</si>
  <si>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</si>
  <si>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</si>
  <si>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</si>
  <si>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</si>
  <si>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</si>
  <si>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</si>
  <si>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</si>
  <si>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</si>
  <si>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</si>
  <si>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</si>
  <si>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</si>
  <si>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</si>
  <si>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</si>
  <si>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</si>
  <si>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</si>
  <si>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</si>
  <si>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</si>
  <si>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</si>
  <si>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</si>
  <si>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</si>
  <si>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</si>
  <si>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</si>
  <si>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</si>
  <si>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</si>
  <si>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</si>
  <si>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</si>
  <si>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</si>
  <si>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</si>
  <si>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</si>
  <si>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</si>
  <si>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</si>
  <si>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</si>
  <si>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</si>
  <si>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</si>
  <si>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</si>
  <si>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</si>
  <si>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</si>
  <si>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</si>
  <si>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</si>
  <si>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</si>
  <si>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</si>
  <si>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</si>
  <si>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</si>
  <si>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</si>
  <si>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</si>
  <si>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</si>
  <si>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</si>
  <si>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</si>
  <si>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</si>
  <si>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</si>
  <si>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</si>
  <si>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</si>
  <si>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</si>
  <si>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</si>
  <si>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</si>
  <si>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</si>
  <si>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</si>
  <si>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</si>
  <si>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</si>
  <si>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</si>
  <si>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</si>
  <si>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</si>
  <si>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</si>
  <si>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</si>
  <si>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</si>
  <si>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</si>
  <si>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</si>
  <si>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</si>
  <si>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</si>
  <si>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</si>
  <si>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</si>
  <si>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</si>
  <si>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</si>
  <si>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</si>
  <si>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</si>
  <si>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</si>
  <si>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</si>
  <si>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</si>
  <si>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</si>
  <si>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</si>
  <si>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</si>
  <si>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</si>
  <si>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</si>
  <si>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</si>
  <si>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</si>
  <si>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</si>
  <si>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</si>
  <si>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</si>
  <si>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</si>
  <si>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</si>
  <si>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</si>
  <si>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</si>
  <si>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</si>
  <si>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</si>
  <si>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</si>
  <si>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</si>
  <si>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</si>
  <si>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</si>
  <si>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</si>
  <si>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</si>
  <si>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</si>
  <si>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</si>
  <si>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</si>
  <si>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</si>
  <si>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</si>
  <si>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</si>
  <si>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</si>
  <si>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</si>
  <si>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</si>
  <si>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</si>
  <si>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</si>
  <si>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</si>
  <si>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</si>
  <si>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</si>
  <si>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</si>
  <si>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</si>
  <si>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</si>
  <si>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</si>
  <si>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</si>
  <si>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</si>
  <si>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</si>
  <si>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</si>
  <si>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</si>
  <si>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</si>
  <si>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</si>
  <si>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</si>
  <si>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</si>
  <si>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</si>
  <si>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</si>
  <si>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</si>
  <si>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</si>
  <si>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</si>
  <si>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</si>
  <si>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</si>
  <si>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</si>
  <si>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</si>
  <si>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</si>
  <si>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</si>
  <si>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</si>
  <si>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</si>
  <si>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</si>
  <si>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</si>
  <si>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</si>
  <si>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</si>
  <si>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</si>
  <si>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</si>
  <si>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</si>
  <si>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</si>
  <si>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</si>
  <si>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</si>
  <si>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</si>
  <si>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</si>
  <si>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</si>
  <si>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</si>
  <si>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</si>
  <si>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</si>
  <si>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</si>
  <si>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</si>
  <si>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</si>
  <si>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</si>
  <si>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</si>
  <si>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</si>
  <si>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</si>
  <si>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</si>
  <si>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</si>
  <si>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</si>
  <si>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</si>
  <si>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</si>
  <si>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</si>
  <si>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</si>
  <si>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</si>
  <si>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</si>
  <si>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</si>
  <si>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</si>
  <si>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</si>
  <si>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</si>
  <si>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</si>
  <si>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</si>
  <si>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</si>
  <si>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</si>
  <si>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</si>
  <si>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</si>
  <si>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</si>
  <si>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</si>
  <si>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</si>
  <si>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</si>
  <si>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</si>
  <si>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</si>
  <si>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</si>
  <si>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</si>
  <si>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</si>
  <si>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</si>
  <si>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</si>
  <si>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</si>
  <si>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</si>
  <si>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</si>
  <si>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</si>
  <si>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</si>
  <si>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</si>
  <si>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</si>
  <si>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</si>
  <si>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</si>
  <si>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</si>
  <si>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</si>
  <si>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</si>
  <si>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</si>
  <si>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</si>
  <si>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</si>
  <si>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</si>
  <si>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</si>
  <si>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</si>
  <si>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</si>
  <si>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</si>
  <si>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</si>
  <si>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</si>
  <si>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</si>
  <si>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</si>
  <si>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</si>
  <si>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</si>
  <si>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</si>
  <si>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</si>
  <si>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</si>
  <si>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</si>
  <si>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</si>
  <si>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</si>
  <si>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</si>
  <si>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</si>
  <si>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</si>
  <si>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</si>
  <si>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</si>
  <si>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</si>
  <si>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</si>
  <si>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</si>
  <si>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</si>
  <si>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</si>
  <si>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</si>
  <si>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</si>
  <si>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</si>
  <si>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</si>
  <si>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</si>
  <si>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</si>
  <si>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</si>
  <si>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</si>
  <si>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</si>
  <si>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</si>
  <si>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</si>
  <si>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</si>
  <si>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</si>
  <si>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</si>
  <si>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</si>
  <si>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</si>
  <si>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</si>
  <si>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</si>
  <si>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</si>
  <si>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</si>
  <si>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</si>
  <si>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</si>
  <si>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</si>
  <si>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</si>
  <si>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</si>
  <si>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</si>
  <si>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</si>
  <si>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</si>
  <si>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</si>
  <si>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</si>
  <si>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</si>
  <si>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</si>
  <si>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</si>
  <si>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</si>
  <si>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</si>
  <si>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</si>
  <si>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</si>
  <si>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</si>
  <si>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</si>
  <si>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</si>
  <si>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</si>
  <si>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</si>
  <si>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</si>
  <si>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</si>
  <si>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</si>
  <si>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</si>
  <si>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</si>
  <si>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</si>
  <si>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</si>
  <si>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</si>
  <si>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</si>
  <si>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</si>
  <si>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</si>
  <si>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</si>
  <si>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</si>
  <si>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</si>
  <si>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</si>
  <si>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</si>
  <si>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</si>
  <si>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</si>
  <si>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</si>
  <si>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</si>
  <si>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</si>
  <si>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</si>
  <si>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</si>
  <si>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</si>
  <si>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</si>
  <si>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</si>
  <si>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</si>
  <si>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</si>
  <si>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</si>
  <si>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</si>
  <si>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</si>
  <si>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</si>
  <si>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</si>
  <si>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</si>
  <si>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</si>
  <si>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</si>
  <si>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</si>
  <si>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</si>
  <si>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</si>
  <si>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</si>
  <si>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</si>
  <si>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</si>
  <si>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</si>
  <si>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</si>
  <si>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</si>
  <si>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</si>
  <si>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</si>
  <si>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</si>
  <si>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</si>
  <si>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</si>
  <si>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</si>
  <si>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</si>
  <si>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</si>
  <si>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</si>
  <si>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</si>
  <si>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</si>
  <si>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</si>
  <si>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</si>
  <si>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</si>
  <si>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</si>
  <si>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</si>
  <si>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</si>
  <si>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</si>
  <si>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</si>
  <si>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</si>
  <si>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</si>
  <si>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</si>
  <si>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</si>
  <si>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</si>
  <si>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</si>
  <si>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</si>
  <si>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</si>
  <si>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</si>
  <si>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</si>
  <si>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</si>
  <si>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</si>
  <si>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</si>
  <si>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</si>
  <si>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</si>
  <si>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</si>
  <si>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</si>
  <si>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</si>
  <si>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</si>
  <si>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</si>
  <si>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</si>
  <si>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</si>
  <si>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</si>
  <si>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</si>
  <si>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</si>
  <si>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</si>
  <si>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</si>
  <si>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</si>
  <si>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</si>
  <si>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</si>
  <si>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</si>
  <si>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</si>
  <si>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</si>
  <si>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</si>
  <si>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</si>
  <si>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</si>
  <si>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</si>
  <si>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</si>
  <si>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</si>
  <si>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</si>
  <si>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</si>
  <si>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</si>
  <si>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</si>
  <si>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</si>
  <si>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</si>
  <si>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</si>
  <si>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</si>
  <si>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</si>
  <si>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</si>
  <si>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</si>
  <si>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</si>
  <si>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</si>
  <si>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</si>
  <si>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</si>
  <si>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</si>
  <si>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</si>
  <si>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</si>
  <si>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</si>
  <si>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</si>
  <si>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</si>
  <si>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</si>
  <si>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</si>
  <si>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</si>
  <si>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</si>
  <si>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</si>
  <si>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</si>
  <si>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</si>
  <si>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</si>
  <si>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</si>
  <si>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</si>
  <si>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</si>
  <si>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</si>
  <si>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</si>
  <si>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</si>
  <si>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</si>
  <si>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</si>
  <si>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</si>
  <si>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</si>
  <si>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</si>
  <si>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</si>
  <si>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</si>
  <si>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</si>
  <si>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</si>
  <si>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</si>
  <si>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</si>
  <si>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</si>
  <si>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</si>
  <si>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</si>
  <si>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</si>
  <si>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</si>
  <si>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</si>
  <si>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</si>
  <si>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</si>
  <si>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</si>
  <si>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</si>
  <si>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</si>
  <si>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</si>
  <si>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</si>
  <si>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</si>
  <si>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</si>
  <si>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</si>
  <si>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</si>
  <si>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</si>
  <si>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</si>
  <si>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</si>
  <si>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</si>
  <si>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</si>
  <si>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</si>
  <si>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</si>
  <si>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</si>
  <si>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</si>
  <si>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</si>
  <si>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</si>
  <si>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</si>
  <si>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</si>
  <si>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</si>
  <si>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</si>
  <si>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</si>
  <si>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</si>
  <si>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</si>
  <si>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</si>
  <si>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</si>
  <si>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</si>
  <si>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</si>
  <si>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</si>
  <si>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</si>
  <si>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</si>
  <si>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</si>
  <si>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</si>
  <si>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</si>
  <si>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</si>
  <si>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</si>
  <si>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</si>
  <si>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</si>
  <si>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</si>
  <si>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</si>
  <si>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</si>
  <si>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</si>
  <si>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</si>
  <si>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</si>
  <si>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</si>
  <si>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</si>
  <si>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</si>
  <si>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</si>
  <si>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</si>
  <si>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</si>
  <si>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</si>
  <si>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</si>
  <si>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</si>
  <si>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</si>
  <si>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</si>
  <si>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</si>
  <si>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</si>
  <si>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</si>
  <si>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</si>
  <si>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</si>
  <si>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</si>
  <si>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</si>
  <si>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</si>
  <si>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</si>
  <si>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</si>
  <si>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</si>
  <si>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</si>
  <si>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</si>
  <si>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</si>
  <si>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</si>
  <si>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</si>
  <si>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</si>
  <si>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</si>
  <si>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</si>
  <si>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</si>
  <si>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</si>
  <si>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</si>
  <si>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</si>
  <si>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</si>
  <si>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</si>
  <si>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</si>
  <si>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</si>
  <si>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</si>
  <si>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</si>
  <si>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</si>
  <si>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</si>
  <si>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</si>
  <si>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</si>
  <si>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</si>
  <si>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</si>
  <si>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</si>
  <si>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</si>
  <si>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</si>
  <si>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</si>
  <si>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</si>
  <si>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</si>
  <si>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</si>
  <si>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</si>
  <si>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</si>
  <si>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</si>
  <si>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</si>
  <si>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</si>
  <si>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</si>
  <si>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</si>
  <si>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</si>
  <si>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</si>
  <si>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</si>
  <si>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</si>
  <si>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</si>
  <si>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</si>
  <si>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</si>
  <si>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</si>
  <si>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</si>
  <si>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</si>
  <si>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</si>
  <si>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</si>
  <si>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</si>
  <si>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</si>
  <si>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</si>
  <si>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</si>
  <si>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</si>
  <si>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</si>
  <si>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</si>
  <si>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</si>
  <si>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</si>
  <si>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</si>
  <si>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</si>
  <si>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</si>
  <si>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</si>
  <si>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</si>
  <si>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</si>
  <si>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</si>
  <si>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</si>
  <si>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</si>
  <si>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</si>
  <si>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</si>
  <si>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</si>
  <si>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</si>
  <si>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</si>
  <si>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</si>
  <si>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</si>
  <si>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</si>
  <si>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</si>
  <si>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</si>
  <si>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</si>
  <si>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</si>
  <si>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</si>
  <si>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</si>
  <si>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</si>
  <si>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</si>
  <si>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</si>
  <si>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</si>
  <si>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</si>
  <si>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</si>
  <si>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</si>
  <si>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</si>
  <si>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</si>
  <si>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</si>
  <si>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</si>
  <si>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</si>
  <si>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</si>
  <si>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</si>
  <si>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</si>
  <si>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</si>
  <si>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</si>
  <si>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</si>
  <si>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</si>
  <si>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</si>
  <si>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</si>
  <si>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</si>
  <si>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</si>
  <si>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</si>
  <si>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</si>
  <si>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</si>
  <si>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</si>
  <si>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</si>
  <si>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</si>
  <si>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</si>
  <si>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</si>
  <si>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</si>
  <si>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</si>
  <si>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</si>
  <si>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</si>
  <si>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</si>
  <si>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</si>
  <si>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</si>
  <si>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</si>
  <si>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</si>
  <si>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</si>
  <si>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</si>
  <si>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</si>
  <si>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</si>
  <si>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</si>
  <si>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</si>
  <si>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</si>
  <si>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</si>
  <si>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</si>
  <si>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</si>
  <si>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</si>
  <si>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</si>
  <si>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</si>
  <si>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</si>
  <si>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</si>
  <si>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</si>
  <si>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</si>
  <si>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</si>
  <si>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</si>
  <si>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</si>
  <si>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</si>
  <si>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</si>
  <si>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</si>
  <si>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</si>
  <si>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</si>
  <si>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</si>
  <si>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</si>
  <si>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</si>
  <si>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</si>
  <si>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</si>
  <si>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</si>
  <si>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</si>
  <si>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</si>
  <si>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</si>
  <si>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</si>
  <si>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</si>
  <si>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</si>
  <si>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</si>
  <si>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</si>
  <si>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</si>
  <si>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</si>
  <si>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</si>
  <si>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</si>
  <si>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</si>
  <si>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</si>
  <si>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</si>
  <si>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</si>
  <si>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</si>
  <si>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</si>
  <si>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</si>
  <si>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</si>
  <si>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</si>
  <si>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</si>
  <si>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</si>
  <si>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</si>
  <si>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</si>
  <si>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</si>
  <si>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</si>
  <si>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</si>
  <si>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</si>
  <si>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</si>
  <si>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</si>
  <si>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</si>
  <si>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</si>
  <si>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</si>
  <si>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</si>
  <si>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</si>
  <si>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</si>
  <si>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</si>
  <si>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</si>
  <si>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</si>
  <si>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</si>
  <si>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</si>
  <si>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</si>
  <si>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</si>
  <si>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</si>
  <si>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</si>
  <si>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</si>
  <si>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</si>
  <si>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</si>
  <si>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</si>
  <si>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</si>
  <si>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</si>
  <si>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</si>
  <si>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</si>
  <si>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</si>
  <si>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</si>
  <si>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</si>
  <si>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</si>
  <si>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</si>
  <si>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</si>
  <si>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</si>
  <si>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</si>
  <si>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</si>
  <si>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</si>
  <si>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</si>
  <si>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</si>
  <si>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</si>
  <si>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</si>
  <si>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</si>
  <si>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</si>
  <si>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</si>
  <si>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</si>
  <si>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</si>
  <si>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</si>
  <si>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</si>
  <si>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</si>
  <si>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</si>
  <si>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</si>
  <si>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</si>
  <si>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</si>
  <si>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</si>
  <si>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</si>
  <si>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</si>
  <si>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</si>
  <si>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</si>
  <si>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</si>
  <si>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</si>
  <si>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</si>
  <si>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</si>
  <si>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</si>
  <si>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</si>
  <si>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</si>
  <si>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</si>
  <si>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</si>
  <si>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</si>
  <si>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</si>
  <si>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</si>
  <si>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</si>
  <si>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</si>
  <si>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</si>
  <si>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</si>
  <si>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</si>
  <si>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</si>
  <si>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</si>
  <si>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</si>
  <si>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</si>
  <si>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</si>
  <si>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</si>
  <si>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</si>
  <si>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</si>
  <si>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</si>
  <si>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</si>
  <si>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</si>
  <si>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</si>
  <si>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</si>
  <si>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</si>
  <si>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</si>
  <si>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</si>
  <si>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</si>
  <si>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</si>
  <si>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</si>
  <si>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</si>
  <si>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</si>
  <si>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</si>
  <si>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</si>
  <si>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</si>
  <si>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</si>
  <si>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</si>
  <si>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</si>
  <si>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</si>
  <si>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</si>
  <si>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</si>
  <si>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</si>
  <si>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</si>
  <si>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</si>
  <si>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</si>
  <si>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</si>
  <si>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</si>
  <si>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</si>
  <si>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</si>
  <si>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</si>
  <si>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</si>
  <si>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</si>
  <si>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</si>
  <si>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</si>
  <si>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</si>
  <si>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</si>
  <si>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</si>
  <si>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</si>
  <si>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</si>
  <si>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</si>
  <si>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</si>
  <si>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</si>
  <si>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</si>
  <si>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</si>
  <si>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</si>
  <si>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</si>
  <si>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</si>
  <si>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</si>
  <si>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</si>
  <si>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</si>
  <si>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</si>
  <si>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</si>
  <si>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</si>
  <si>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</si>
  <si>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</si>
  <si>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</si>
  <si>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</si>
  <si>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</si>
  <si>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</si>
  <si>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</si>
  <si>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</si>
  <si>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</si>
  <si>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</si>
  <si>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</si>
  <si>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</si>
  <si>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</si>
  <si>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</si>
  <si>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</si>
  <si>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</si>
  <si>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</si>
  <si>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</si>
  <si>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</si>
  <si>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</si>
  <si>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</si>
  <si>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</si>
  <si>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</si>
  <si>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</si>
  <si>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</si>
  <si>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</si>
  <si>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</si>
  <si>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</si>
  <si>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</si>
  <si>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</si>
  <si>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</si>
  <si>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</si>
  <si>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</si>
  <si>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</si>
  <si>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</si>
  <si>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</si>
  <si>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</si>
  <si>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</si>
  <si>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</si>
  <si>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</si>
  <si>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</si>
  <si>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</si>
  <si>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</si>
  <si>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</si>
  <si>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</si>
  <si>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</si>
  <si>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</si>
  <si>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</si>
  <si>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</si>
  <si>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</si>
  <si>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</si>
  <si>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</si>
  <si>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</si>
  <si>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</si>
  <si>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</si>
  <si>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</si>
  <si>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</si>
  <si>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</si>
  <si>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</si>
  <si>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</si>
  <si>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</si>
  <si>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</si>
  <si>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</si>
  <si>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</si>
  <si>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</si>
  <si>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</si>
  <si>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</si>
  <si>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</si>
  <si>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</si>
  <si>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</si>
  <si>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</si>
  <si>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</si>
  <si>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</si>
  <si>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</si>
  <si>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</si>
  <si>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</si>
  <si>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</si>
  <si>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</si>
  <si>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</si>
  <si>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</si>
  <si>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</si>
  <si>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</si>
  <si>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</si>
  <si>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</si>
  <si>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</si>
  <si>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</si>
  <si>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</si>
  <si>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</si>
  <si>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</si>
  <si>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</si>
  <si>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</si>
  <si>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</si>
  <si>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</si>
  <si>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</si>
  <si>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</si>
  <si>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</si>
  <si>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</si>
  <si>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</si>
  <si>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</si>
  <si>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</si>
  <si>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</si>
  <si>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</si>
  <si>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</si>
  <si>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</si>
  <si>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</si>
  <si>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</si>
  <si>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</si>
  <si>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</si>
  <si>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</si>
  <si>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</si>
  <si>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</si>
  <si>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</si>
  <si>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</si>
  <si>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</si>
  <si>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</si>
  <si>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</si>
  <si>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</si>
  <si>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</si>
  <si>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</si>
  <si>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</si>
  <si>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</si>
  <si>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</si>
  <si>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</si>
  <si>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</si>
  <si>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</si>
  <si>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</si>
  <si>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</si>
  <si>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</si>
  <si>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</si>
  <si>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</si>
  <si>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</si>
  <si>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</si>
  <si>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</si>
  <si>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</si>
  <si>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</si>
  <si>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</si>
  <si>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</si>
  <si>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</si>
  <si>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</si>
  <si>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</si>
  <si>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</si>
  <si>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</si>
  <si>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</si>
  <si>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</si>
  <si>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</si>
  <si>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</si>
  <si>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</si>
  <si>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</si>
  <si>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</si>
  <si>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</si>
  <si>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</si>
  <si>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</si>
  <si>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</si>
  <si>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</si>
  <si>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</si>
  <si>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</si>
  <si>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</si>
  <si>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</si>
  <si>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</si>
  <si>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</si>
  <si>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</si>
  <si>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</si>
  <si>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</si>
  <si>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</si>
  <si>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</si>
  <si>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</si>
  <si>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</si>
  <si>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</si>
  <si>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</si>
  <si>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</si>
  <si>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</si>
  <si>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</si>
  <si>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</si>
  <si>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</si>
  <si>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</si>
  <si>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</si>
  <si>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</si>
  <si>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</si>
  <si>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</si>
  <si>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</si>
  <si>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</si>
  <si>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</si>
  <si>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</si>
  <si>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</si>
  <si>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</si>
  <si>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</si>
  <si>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</si>
  <si>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</si>
  <si>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</si>
  <si>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</si>
  <si>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</si>
  <si>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</si>
  <si>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</si>
  <si>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</si>
  <si>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</si>
  <si>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</si>
  <si>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</si>
  <si>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</si>
  <si>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</si>
  <si>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</si>
  <si>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</si>
  <si>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</si>
  <si>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</si>
  <si>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</si>
  <si>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</si>
  <si>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</si>
  <si>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</si>
  <si>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</si>
  <si>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</si>
  <si>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</si>
  <si>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</si>
  <si>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</si>
  <si>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</si>
  <si>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</si>
  <si>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</si>
  <si>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</si>
  <si>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</si>
  <si>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</si>
  <si>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</si>
  <si>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</si>
  <si>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</si>
  <si>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</si>
  <si>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</si>
  <si>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</si>
  <si>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</si>
  <si>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</si>
  <si>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</si>
  <si>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</si>
  <si>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</si>
  <si>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</si>
  <si>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</si>
  <si>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</si>
  <si>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</si>
  <si>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</si>
  <si>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</si>
  <si>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</si>
  <si>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</si>
  <si>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</si>
  <si>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</si>
  <si>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</si>
  <si>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</si>
  <si>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</si>
  <si>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</si>
  <si>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</si>
  <si>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</si>
  <si>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</si>
  <si>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</si>
  <si>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</si>
  <si>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</si>
  <si>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</si>
  <si>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</si>
  <si>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</si>
  <si>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</si>
  <si>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</si>
  <si>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</si>
  <si>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</si>
  <si>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</si>
  <si>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</si>
  <si>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</si>
  <si>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</si>
  <si>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</si>
  <si>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</si>
  <si>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</si>
  <si>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</si>
  <si>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</si>
  <si>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</si>
  <si>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</si>
  <si>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</si>
  <si>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</si>
  <si>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</si>
  <si>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</si>
  <si>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</si>
  <si>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</si>
  <si>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</si>
  <si>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</si>
  <si>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</si>
  <si>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</si>
  <si>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</si>
  <si>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</si>
  <si>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</si>
  <si>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</si>
  <si>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</si>
  <si>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</si>
  <si>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</si>
  <si>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</si>
  <si>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</si>
  <si>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</si>
  <si>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</si>
  <si>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</si>
  <si>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</si>
  <si>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</si>
  <si>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</si>
  <si>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</si>
  <si>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</si>
  <si>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</si>
  <si>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</si>
  <si>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</si>
  <si>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</si>
  <si>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</si>
  <si>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</si>
  <si>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</si>
  <si>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</si>
  <si>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</si>
  <si>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</si>
  <si>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</si>
  <si>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</si>
  <si>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</si>
  <si>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</si>
  <si>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</si>
  <si>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</si>
  <si>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</si>
  <si>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</si>
  <si>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</si>
  <si>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</si>
  <si>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</si>
  <si>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</si>
  <si>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</si>
  <si>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</si>
  <si>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</si>
  <si>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</si>
  <si>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</si>
  <si>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</si>
  <si>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</si>
  <si>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</si>
  <si>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</si>
  <si>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</si>
  <si>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</si>
  <si>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</si>
  <si>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</si>
  <si>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</si>
  <si>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</si>
  <si>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</si>
  <si>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</si>
  <si>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</si>
  <si>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</si>
  <si>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</si>
  <si>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</si>
  <si>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</si>
  <si>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</si>
  <si>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</si>
  <si>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</si>
  <si>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</si>
  <si>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</si>
  <si>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</si>
  <si>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</si>
  <si>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</si>
  <si>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</si>
  <si>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</si>
  <si>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</si>
  <si>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</si>
  <si>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</si>
  <si>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</si>
  <si>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</si>
  <si>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</si>
  <si>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</si>
  <si>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</si>
  <si>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</si>
  <si>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</si>
  <si>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</si>
  <si>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</si>
  <si>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</si>
  <si>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</si>
  <si>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</si>
  <si>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</si>
  <si>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</si>
  <si>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</si>
  <si>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</si>
  <si>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</si>
  <si>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</si>
  <si>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</si>
  <si>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</si>
  <si>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</si>
  <si>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</si>
  <si>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</si>
  <si>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</si>
  <si>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</si>
  <si>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</si>
  <si>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</si>
  <si>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</si>
  <si>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</si>
  <si>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</si>
  <si>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</si>
  <si>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</si>
  <si>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</si>
  <si>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</si>
  <si>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</si>
  <si>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</si>
  <si>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</si>
  <si>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</si>
  <si>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</si>
  <si>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</si>
  <si>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</si>
  <si>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</si>
  <si>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</si>
  <si>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</si>
  <si>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</si>
  <si>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</si>
  <si>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</si>
  <si>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</si>
  <si>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</si>
  <si>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</si>
  <si>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</si>
  <si>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</si>
  <si>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</si>
  <si>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</si>
  <si>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</si>
  <si>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</si>
  <si>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</si>
  <si>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</si>
  <si>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</si>
  <si>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</si>
  <si>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</si>
  <si>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</si>
  <si>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</si>
  <si>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</si>
  <si>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</si>
  <si>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</si>
  <si>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</si>
  <si>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</si>
  <si>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</si>
  <si>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</si>
  <si>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</si>
  <si>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</si>
  <si>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</si>
  <si>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</si>
  <si>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</si>
  <si>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</si>
  <si>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</si>
  <si>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</si>
  <si>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</si>
  <si>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</si>
  <si>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</si>
  <si>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</si>
  <si>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</si>
  <si>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</si>
  <si>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</si>
  <si>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</si>
  <si>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</si>
  <si>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</si>
  <si>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</si>
  <si>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</si>
  <si>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</si>
  <si>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</si>
  <si>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</si>
  <si>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</si>
  <si>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</si>
  <si>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</si>
  <si>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</si>
  <si>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</si>
  <si>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</si>
  <si>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</si>
  <si>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</si>
  <si>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</si>
  <si>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</si>
  <si>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</si>
  <si>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</si>
  <si>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</si>
  <si>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</si>
  <si>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</si>
  <si>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</si>
  <si>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</si>
  <si>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</si>
  <si>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</si>
  <si>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</si>
  <si>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</si>
  <si>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</si>
  <si>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</si>
  <si>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</si>
  <si>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</si>
  <si>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</si>
  <si>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</si>
  <si>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</si>
  <si>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</si>
  <si>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</si>
  <si>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</si>
  <si>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</si>
  <si>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</si>
  <si>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</si>
  <si>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</si>
  <si>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</si>
  <si>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</si>
  <si>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</si>
  <si>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</si>
  <si>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</si>
  <si>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</si>
  <si>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</si>
  <si>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</si>
  <si>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</si>
  <si>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</si>
  <si>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</si>
  <si>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</si>
  <si>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</si>
  <si>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</si>
  <si>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</si>
  <si>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</si>
  <si>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</si>
  <si>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</si>
  <si>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</si>
  <si>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</si>
  <si>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</si>
  <si>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</si>
  <si>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</si>
  <si>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</si>
  <si>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</si>
  <si>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</si>
  <si>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</si>
  <si>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</si>
  <si>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</si>
  <si>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</si>
  <si>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</si>
  <si>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</si>
  <si>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</si>
  <si>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</si>
  <si>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</si>
  <si>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</si>
  <si>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</si>
  <si>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</si>
  <si>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</si>
  <si>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</si>
  <si>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</si>
  <si>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</si>
  <si>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</si>
  <si>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</si>
  <si>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</si>
  <si>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</si>
  <si>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</si>
  <si>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</si>
  <si>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</si>
  <si>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</si>
  <si>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</si>
  <si>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</si>
  <si>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</si>
  <si>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</si>
  <si>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</si>
  <si>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</si>
  <si>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</si>
  <si>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</si>
  <si>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</si>
  <si>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</si>
  <si>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</si>
  <si>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</si>
  <si>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</si>
  <si>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</si>
  <si>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</si>
  <si>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</si>
  <si>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</si>
  <si>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</si>
  <si>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</si>
  <si>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</si>
  <si>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</si>
  <si>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</si>
  <si>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</si>
  <si>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</si>
  <si>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</si>
  <si>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</si>
  <si>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</si>
  <si>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</si>
  <si>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</si>
  <si>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</si>
  <si>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</si>
  <si>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</si>
  <si>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</si>
  <si>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</si>
  <si>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</si>
  <si>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</si>
  <si>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</si>
  <si>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</si>
  <si>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</si>
  <si>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</si>
  <si>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</si>
  <si>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</si>
  <si>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</si>
  <si>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</si>
  <si>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</si>
  <si>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</si>
  <si>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</si>
  <si>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</si>
  <si>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</si>
  <si>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</si>
  <si>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</si>
  <si>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</si>
  <si>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</si>
  <si>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</si>
  <si>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</si>
  <si>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</si>
  <si>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</si>
  <si>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</si>
  <si>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</si>
  <si>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</si>
  <si>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</si>
  <si>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</si>
  <si>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</si>
  <si>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</si>
  <si>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</si>
  <si>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</si>
  <si>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</si>
  <si>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</si>
  <si>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</si>
  <si>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</si>
  <si>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</si>
  <si>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</si>
  <si>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</si>
  <si>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</si>
  <si>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</si>
  <si>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</si>
  <si>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</si>
  <si>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</si>
  <si>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</si>
  <si>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</si>
  <si>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</si>
  <si>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</si>
  <si>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</si>
  <si>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</si>
  <si>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</si>
  <si>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</si>
  <si>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</si>
  <si>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</si>
  <si>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</si>
  <si>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</si>
  <si>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</si>
  <si>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</si>
  <si>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</si>
  <si>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</si>
  <si>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</si>
  <si>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</si>
  <si>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</si>
  <si>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</si>
  <si>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</si>
  <si>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</si>
  <si>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</si>
  <si>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</si>
  <si>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</si>
  <si>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</si>
  <si>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</si>
  <si>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</si>
  <si>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</si>
  <si>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</si>
  <si>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</si>
  <si>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</si>
  <si>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</si>
  <si>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</si>
  <si>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</si>
  <si>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</si>
  <si>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</si>
  <si>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</si>
  <si>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</si>
  <si>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</si>
  <si>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</si>
  <si>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</si>
  <si>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</si>
  <si>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</si>
  <si>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</si>
  <si>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</si>
  <si>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</si>
  <si>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</si>
  <si>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</si>
  <si>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</si>
  <si>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</si>
  <si>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</si>
  <si>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</si>
  <si>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</si>
  <si>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</si>
  <si>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</si>
  <si>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</si>
  <si>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</si>
  <si>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</si>
  <si>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</si>
  <si>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</si>
  <si>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</si>
  <si>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</si>
  <si>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</si>
  <si>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</si>
  <si>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</si>
  <si>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</si>
  <si>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</si>
  <si>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</si>
  <si>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</si>
  <si>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</si>
  <si>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</si>
  <si>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</si>
  <si>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</si>
  <si>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</si>
  <si>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</si>
  <si>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</si>
  <si>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</si>
  <si>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</si>
  <si>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</si>
  <si>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</si>
  <si>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</si>
  <si>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</si>
  <si>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</si>
  <si>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</si>
  <si>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</si>
  <si>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</si>
  <si>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</si>
  <si>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</si>
  <si>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</si>
  <si>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</si>
  <si>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</si>
  <si>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</si>
  <si>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</si>
  <si>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</si>
  <si>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</si>
  <si>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</si>
  <si>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</si>
  <si>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</si>
  <si>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</si>
  <si>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</si>
  <si>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</si>
  <si>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</si>
  <si>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</si>
  <si>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</si>
  <si>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</si>
  <si>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</si>
  <si>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</si>
  <si>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</si>
  <si>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</si>
  <si>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</si>
  <si>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</si>
  <si>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</si>
  <si>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</si>
  <si>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</si>
  <si>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</si>
  <si>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</si>
  <si>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</si>
  <si>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</si>
  <si>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</si>
  <si>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</si>
  <si>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</si>
  <si>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</si>
  <si>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</si>
  <si>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</si>
  <si>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</si>
  <si>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</si>
  <si>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</si>
  <si>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</si>
  <si>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</si>
  <si>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</si>
  <si>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</si>
  <si>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</si>
  <si>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</si>
  <si>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</si>
  <si>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</si>
  <si>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</si>
  <si>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</si>
  <si>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</si>
  <si>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</si>
  <si>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</si>
  <si>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</si>
  <si>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</si>
  <si>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</si>
  <si>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</si>
  <si>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</si>
  <si>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</si>
  <si>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</si>
  <si>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</si>
  <si>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</si>
  <si>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</si>
  <si>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</si>
  <si>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</si>
  <si>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</si>
  <si>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</si>
  <si>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</si>
  <si>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</si>
  <si>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</si>
  <si>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</si>
  <si>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</si>
  <si>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</si>
  <si>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</si>
  <si>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</si>
  <si>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</si>
  <si>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</si>
  <si>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</si>
  <si>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</si>
  <si>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</si>
  <si>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</si>
  <si>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</si>
  <si>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</si>
  <si>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</si>
  <si>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</si>
  <si>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</si>
  <si>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</si>
  <si>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</si>
  <si>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</si>
  <si>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</si>
  <si>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</si>
  <si>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</si>
  <si>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</si>
  <si>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</si>
  <si>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</si>
  <si>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</si>
  <si>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</si>
  <si>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</si>
  <si>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</si>
  <si>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</si>
  <si>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</si>
  <si>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</si>
  <si>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</si>
  <si>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</si>
  <si>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</si>
  <si>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</si>
  <si>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</si>
  <si>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</si>
  <si>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</si>
  <si>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</si>
  <si>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</si>
  <si>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</si>
  <si>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</si>
  <si>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</si>
  <si>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</si>
  <si>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</si>
  <si>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</si>
  <si>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</si>
  <si>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</si>
  <si>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</si>
  <si>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</si>
  <si>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</si>
  <si>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</si>
  <si>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</si>
  <si>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</si>
  <si>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</si>
  <si>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</si>
  <si>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</si>
  <si>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</si>
  <si>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</si>
  <si>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</si>
  <si>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</si>
  <si>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</si>
  <si>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</si>
  <si>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</si>
  <si>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</si>
  <si>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</si>
  <si>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</si>
  <si>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</si>
  <si>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</si>
  <si>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</si>
  <si>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</si>
  <si>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</si>
  <si>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</si>
  <si>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</si>
  <si>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</si>
  <si>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</si>
  <si>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</si>
  <si>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</si>
  <si>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</si>
  <si>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</si>
  <si>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</si>
  <si>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</si>
  <si>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</si>
  <si>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</si>
  <si>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</si>
  <si>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</si>
  <si>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</si>
  <si>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</si>
  <si>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</si>
  <si>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</si>
  <si>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</si>
  <si>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</si>
  <si>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</si>
  <si>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</si>
  <si>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</si>
  <si>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</si>
  <si>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</si>
  <si>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</si>
  <si>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</si>
  <si>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</si>
  <si>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</si>
  <si>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</si>
  <si>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</si>
  <si>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</si>
  <si>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</si>
  <si>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</si>
  <si>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</si>
  <si>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</si>
  <si>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</si>
  <si>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</si>
  <si>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</si>
  <si>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</si>
  <si>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</si>
  <si>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</si>
  <si>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</si>
  <si>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</si>
  <si>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</si>
  <si>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</si>
  <si>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</si>
  <si>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</si>
  <si>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</si>
  <si>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</si>
  <si>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</si>
  <si>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</si>
  <si>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</si>
  <si>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</si>
  <si>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</si>
  <si>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</si>
  <si>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</si>
  <si>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</si>
  <si>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</si>
  <si>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</si>
  <si>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</si>
  <si>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</si>
  <si>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</si>
  <si>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</si>
  <si>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</si>
  <si>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</si>
  <si>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</si>
  <si>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</si>
  <si>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</si>
  <si>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</si>
  <si>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</si>
  <si>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</si>
  <si>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</si>
  <si>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</si>
  <si>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</si>
  <si>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</si>
  <si>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</si>
  <si>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</si>
  <si>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</si>
  <si>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</si>
  <si>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</si>
  <si>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</si>
  <si>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</si>
  <si>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</si>
  <si>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</si>
  <si>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</si>
  <si>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</si>
  <si>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</si>
  <si>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</si>
  <si>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</si>
  <si>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</si>
  <si>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</si>
  <si>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</si>
  <si>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</si>
  <si>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</si>
  <si>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</si>
  <si>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</si>
  <si>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</si>
  <si>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</si>
  <si>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</si>
  <si>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</si>
  <si>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</si>
  <si>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</si>
  <si>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</si>
  <si>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</si>
  <si>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</si>
  <si>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</si>
  <si>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</si>
  <si>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</si>
  <si>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</si>
  <si>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</si>
  <si>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</si>
  <si>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</si>
  <si>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</si>
  <si>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</si>
  <si>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</si>
  <si>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</si>
  <si>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</si>
  <si>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</si>
  <si>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</si>
  <si>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</si>
  <si>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</si>
  <si>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</si>
  <si>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</si>
  <si>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</si>
  <si>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</si>
  <si>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</si>
  <si>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</si>
  <si>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</si>
  <si>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</si>
  <si>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</si>
  <si>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</si>
  <si>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</si>
  <si>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</si>
  <si>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</si>
  <si>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</si>
  <si>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</si>
  <si>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</si>
  <si>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</si>
  <si>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</si>
  <si>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</si>
  <si>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</si>
  <si>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</si>
  <si>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</si>
  <si>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</si>
  <si>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</si>
  <si>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</si>
  <si>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</si>
  <si>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</si>
  <si>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</si>
  <si>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</si>
  <si>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</si>
  <si>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</si>
  <si>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</si>
  <si>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</si>
  <si>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</si>
  <si>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</si>
  <si>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</si>
  <si>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</si>
  <si>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</si>
  <si>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</si>
  <si>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</si>
  <si>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</si>
  <si>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</si>
  <si>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</si>
  <si>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</si>
  <si>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</si>
  <si>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</si>
  <si>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</si>
  <si>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</si>
  <si>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</si>
  <si>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</si>
  <si>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</si>
  <si>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</si>
  <si>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</si>
  <si>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</si>
  <si>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</si>
  <si>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</si>
  <si>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</si>
  <si>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</si>
  <si>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</si>
  <si>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</si>
  <si>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</si>
  <si>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</si>
  <si>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</si>
  <si>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</si>
  <si>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</si>
  <si>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</si>
  <si>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</si>
  <si>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</si>
  <si>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</si>
  <si>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</si>
  <si>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</si>
  <si>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</si>
  <si>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</si>
  <si>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</si>
  <si>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</si>
  <si>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</si>
  <si>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</si>
  <si>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</si>
  <si>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</si>
  <si>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</si>
  <si>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</si>
  <si>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</si>
  <si>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</si>
  <si>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</si>
  <si>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</si>
  <si>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</si>
  <si>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</si>
  <si>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</si>
  <si>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</si>
  <si>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</si>
  <si>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</si>
  <si>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</si>
  <si>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</si>
  <si>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</si>
  <si>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</si>
  <si>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</si>
  <si>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</si>
  <si>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</si>
  <si>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</si>
  <si>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</si>
  <si>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</si>
  <si>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</si>
  <si>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</si>
  <si>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</si>
  <si>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</si>
  <si>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</si>
  <si>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</si>
  <si>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</si>
  <si>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</si>
  <si>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</si>
  <si>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</si>
  <si>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</si>
  <si>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</si>
  <si>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</si>
  <si>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</si>
  <si>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</si>
  <si>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</si>
  <si>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</si>
  <si>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</si>
  <si>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</si>
  <si>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</si>
  <si>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</si>
  <si>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</si>
  <si>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</si>
  <si>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</si>
  <si>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</si>
  <si>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</si>
  <si>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</si>
  <si>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</si>
  <si>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</si>
  <si>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</si>
  <si>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</si>
  <si>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</si>
  <si>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</si>
  <si>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</si>
  <si>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</si>
  <si>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</si>
  <si>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</si>
  <si>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</si>
  <si>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</si>
  <si>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</si>
  <si>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</si>
  <si>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</si>
  <si>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</si>
  <si>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</si>
  <si>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</si>
  <si>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</si>
  <si>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</si>
  <si>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</si>
  <si>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</si>
  <si>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</si>
  <si>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</si>
  <si>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</si>
  <si>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</si>
  <si>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</si>
  <si>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</si>
  <si>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</si>
  <si>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</si>
  <si>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</si>
  <si>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</si>
  <si>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</si>
  <si>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</si>
  <si>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</si>
  <si>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</si>
  <si>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</si>
  <si>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</si>
  <si>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</si>
  <si>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</si>
  <si>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</si>
  <si>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</si>
  <si>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</si>
  <si>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</si>
  <si>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</si>
  <si>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</si>
  <si>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</si>
  <si>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</si>
  <si>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</si>
  <si>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</si>
  <si>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</si>
  <si>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</si>
  <si>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</si>
  <si>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</si>
  <si>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</si>
  <si>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</si>
  <si>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</si>
  <si>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</si>
  <si>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</si>
  <si>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</si>
  <si>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</si>
  <si>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</si>
  <si>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</si>
  <si>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</si>
  <si>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</si>
  <si>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</si>
  <si>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</si>
  <si>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</si>
  <si>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</si>
  <si>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</si>
  <si>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</si>
  <si>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</si>
  <si>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</si>
  <si>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</si>
  <si>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</si>
  <si>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</si>
  <si>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</si>
  <si>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</si>
  <si>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</si>
  <si>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</si>
  <si>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</si>
  <si>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</si>
  <si>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</si>
  <si>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</si>
  <si>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</si>
  <si>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</si>
  <si>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</si>
  <si>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</si>
  <si>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</si>
  <si>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</si>
  <si>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</si>
  <si>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</si>
  <si>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</si>
  <si>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</si>
  <si>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</si>
  <si>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</si>
  <si>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</si>
  <si>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</si>
  <si>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</si>
  <si>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</si>
  <si>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</si>
  <si>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</si>
  <si>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</si>
  <si>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</si>
  <si>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</si>
  <si>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</si>
  <si>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</si>
  <si>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</si>
  <si>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</si>
  <si>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</si>
  <si>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</si>
  <si>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</si>
  <si>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</si>
  <si>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</si>
  <si>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</si>
  <si>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</si>
  <si>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</si>
  <si>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</si>
  <si>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</si>
  <si>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</si>
  <si>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</si>
  <si>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</si>
  <si>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</si>
  <si>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</si>
  <si>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</si>
  <si>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</si>
  <si>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</si>
  <si>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</si>
  <si>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</si>
  <si>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</si>
  <si>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</si>
  <si>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</si>
  <si>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</si>
  <si>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</si>
  <si>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</si>
  <si>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</si>
  <si>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</si>
  <si>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</si>
  <si>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</si>
  <si>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</si>
  <si>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</si>
  <si>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</si>
  <si>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</si>
  <si>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</si>
  <si>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</si>
  <si>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</si>
  <si>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</si>
  <si>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</si>
  <si>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</si>
  <si>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</si>
  <si>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</si>
  <si>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</si>
  <si>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</si>
  <si>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</si>
  <si>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</si>
  <si>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</si>
  <si>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</si>
  <si>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</si>
  <si>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</si>
  <si>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</si>
  <si>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</si>
  <si>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</si>
  <si>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</si>
  <si>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</si>
  <si>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</si>
  <si>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</si>
  <si>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</si>
  <si>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</si>
  <si>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</si>
  <si>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</si>
  <si>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</si>
  <si>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</si>
  <si>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</si>
  <si>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</si>
  <si>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</si>
  <si>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</si>
  <si>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</si>
  <si>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</si>
  <si>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</si>
  <si>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</si>
  <si>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</si>
  <si>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</si>
  <si>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</si>
  <si>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</si>
  <si>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</si>
  <si>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</si>
  <si>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</si>
  <si>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</si>
  <si>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</si>
  <si>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</si>
  <si>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</si>
  <si>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</si>
  <si>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</si>
  <si>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</si>
  <si>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</si>
  <si>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</si>
  <si>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</si>
  <si>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</si>
  <si>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</si>
  <si>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</si>
  <si>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</si>
  <si>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</si>
  <si>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</si>
  <si>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</si>
  <si>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</si>
  <si>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</si>
  <si>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</si>
  <si>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</si>
  <si>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</si>
  <si>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</si>
  <si>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</si>
  <si>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</si>
  <si>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</si>
  <si>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</si>
  <si>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</si>
  <si>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</si>
  <si>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</si>
  <si>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</si>
  <si>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</si>
  <si>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</si>
  <si>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</si>
  <si>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</si>
  <si>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</si>
  <si>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</si>
  <si>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</si>
  <si>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</si>
  <si>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</si>
  <si>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</si>
  <si>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</si>
  <si>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</si>
  <si>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</si>
  <si>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</si>
  <si>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</si>
  <si>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</si>
  <si>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</si>
  <si>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</si>
  <si>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</si>
  <si>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</si>
  <si>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</si>
  <si>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</si>
  <si>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</si>
  <si>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</si>
  <si>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</si>
  <si>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</si>
  <si>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</si>
  <si>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</si>
  <si>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</si>
  <si>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</si>
  <si>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</si>
  <si>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</si>
  <si>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</si>
  <si>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</si>
  <si>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</si>
  <si>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</si>
  <si>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</si>
  <si>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</si>
  <si>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</si>
  <si>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</si>
  <si>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</si>
  <si>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</si>
  <si>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</si>
  <si>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</si>
  <si>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</si>
  <si>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</si>
  <si>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</si>
  <si>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</si>
  <si>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</si>
  <si>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</si>
  <si>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</si>
  <si>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</si>
  <si>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</si>
  <si>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</si>
  <si>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</si>
  <si>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</si>
  <si>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</si>
  <si>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</si>
  <si>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</si>
  <si>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</si>
  <si>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</si>
  <si>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</si>
  <si>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</si>
  <si>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</si>
  <si>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</si>
  <si>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</si>
  <si>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</si>
  <si>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</si>
  <si>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</si>
  <si>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</si>
  <si>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</si>
  <si>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</si>
  <si>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</si>
  <si>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</si>
  <si>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</si>
  <si>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</si>
  <si>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</si>
  <si>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</si>
  <si>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</si>
  <si>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</si>
  <si>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</si>
  <si>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</si>
  <si>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</si>
  <si>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</si>
  <si>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</si>
  <si>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</si>
  <si>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</si>
  <si>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</si>
  <si>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</si>
  <si>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</si>
  <si>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</si>
  <si>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</si>
  <si>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</si>
  <si>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</si>
  <si>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</si>
  <si>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</si>
  <si>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</si>
  <si>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</si>
  <si>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</si>
  <si>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</si>
  <si>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</si>
  <si>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</si>
  <si>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</si>
  <si>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</si>
  <si>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</si>
  <si>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</si>
  <si>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</si>
  <si>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</si>
  <si>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</si>
  <si>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</si>
  <si>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</si>
  <si>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</si>
  <si>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</si>
  <si>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</si>
  <si>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</si>
  <si>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</si>
  <si>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</si>
  <si>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</si>
  <si>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</si>
  <si>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</si>
  <si>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</si>
  <si>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</si>
  <si>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</si>
  <si>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</si>
  <si>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</si>
  <si>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</si>
  <si>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</si>
  <si>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</si>
  <si>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</si>
  <si>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</si>
  <si>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</si>
  <si>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</si>
  <si>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</si>
  <si>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</si>
  <si>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</si>
  <si>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</si>
  <si>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</si>
  <si>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</si>
  <si>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</si>
  <si>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</si>
  <si>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</si>
  <si>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</si>
  <si>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</si>
  <si>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</si>
  <si>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</si>
  <si>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</si>
  <si>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</si>
  <si>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</si>
  <si>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</si>
  <si>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</si>
  <si>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</si>
  <si>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</si>
  <si>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</si>
  <si>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</si>
  <si>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</si>
  <si>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</si>
  <si>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</si>
  <si>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</si>
  <si>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</si>
  <si>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</si>
  <si>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</si>
  <si>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</si>
  <si>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</si>
  <si>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</si>
  <si>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</si>
  <si>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</si>
  <si>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</si>
  <si>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</si>
  <si>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</si>
  <si>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</si>
  <si>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</si>
  <si>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</si>
  <si>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</si>
  <si>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</si>
  <si>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</si>
  <si>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</si>
  <si>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</si>
  <si>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</si>
  <si>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</si>
  <si>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</si>
  <si>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</si>
  <si>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</si>
  <si>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</si>
  <si>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</si>
  <si>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</si>
  <si>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</si>
  <si>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</si>
  <si>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</si>
  <si>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</si>
  <si>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</si>
  <si>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</si>
  <si>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</si>
  <si>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</si>
  <si>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</si>
  <si>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</si>
  <si>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</si>
  <si>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</si>
  <si>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</si>
  <si>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</si>
  <si>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</si>
  <si>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</si>
  <si>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</si>
  <si>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</si>
  <si>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</si>
  <si>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</si>
  <si>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</si>
  <si>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</si>
  <si>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</si>
  <si>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</si>
  <si>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</si>
  <si>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</si>
  <si>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</si>
  <si>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</si>
  <si>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</si>
  <si>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</si>
  <si>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</si>
  <si>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</si>
  <si>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</si>
  <si>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</si>
  <si>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</si>
  <si>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</si>
  <si>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</si>
  <si>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</si>
  <si>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</si>
  <si>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</si>
  <si>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</si>
  <si>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</si>
  <si>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</si>
  <si>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</si>
  <si>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</si>
  <si>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</si>
  <si>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</si>
  <si>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</si>
  <si>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</si>
  <si>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</si>
  <si>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</si>
  <si>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</si>
  <si>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</si>
  <si>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</si>
  <si>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</si>
  <si>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</si>
  <si>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</si>
  <si>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</si>
  <si>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</si>
  <si>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</si>
  <si>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</si>
  <si>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</si>
  <si>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</si>
  <si>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</si>
  <si>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</si>
  <si>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</si>
  <si>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</si>
  <si>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</si>
  <si>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</si>
  <si>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</si>
  <si>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</si>
  <si>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</si>
  <si>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</si>
  <si>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</si>
  <si>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</si>
  <si>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</si>
  <si>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</si>
  <si>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</si>
  <si>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</si>
  <si>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</si>
  <si>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</si>
  <si>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</si>
  <si>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</si>
  <si>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</si>
  <si>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</si>
  <si>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</si>
  <si>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</si>
  <si>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</si>
  <si>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</si>
  <si>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</si>
  <si>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</si>
  <si>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</si>
  <si>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</si>
  <si>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</si>
  <si>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</si>
  <si>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</si>
  <si>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</si>
  <si>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</si>
  <si>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</si>
  <si>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</si>
  <si>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</si>
  <si>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</si>
  <si>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</si>
  <si>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</si>
  <si>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</si>
  <si>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</si>
  <si>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</si>
  <si>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</si>
  <si>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</si>
  <si>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</si>
  <si>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</si>
  <si>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</si>
  <si>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</si>
  <si>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</si>
  <si>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</si>
  <si>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</si>
  <si>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</si>
  <si>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</si>
  <si>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</si>
  <si>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</si>
  <si>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</si>
  <si>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</si>
  <si>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</si>
  <si>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</si>
  <si>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</si>
  <si>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</si>
  <si>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</si>
  <si>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</si>
  <si>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</si>
  <si>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</si>
  <si>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</si>
  <si>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</si>
  <si>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</si>
  <si>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</si>
  <si>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</si>
  <si>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</si>
  <si>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</si>
  <si>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</si>
  <si>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</si>
  <si>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</si>
  <si>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</si>
  <si>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</si>
  <si>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</si>
  <si>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</si>
  <si>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</si>
  <si>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</si>
  <si>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</si>
  <si>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</si>
  <si>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</si>
  <si>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</si>
  <si>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</si>
  <si>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</si>
  <si>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</si>
  <si>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</si>
  <si>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</si>
  <si>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</si>
  <si>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</si>
  <si>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</si>
  <si>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</si>
  <si>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</si>
  <si>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</si>
  <si>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</si>
  <si>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</si>
  <si>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</si>
  <si>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</si>
  <si>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</si>
  <si>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</si>
  <si>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</si>
  <si>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</si>
  <si>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</si>
  <si>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</si>
  <si>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</si>
  <si>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</si>
  <si>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</si>
  <si>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</si>
  <si>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</si>
  <si>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</si>
  <si>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</si>
  <si>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</si>
  <si>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</si>
  <si>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</si>
  <si>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</si>
  <si>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</si>
  <si>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</si>
  <si>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</si>
  <si>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</si>
  <si>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</si>
  <si>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</si>
  <si>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</si>
  <si>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</si>
  <si>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</si>
  <si>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</si>
  <si>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</si>
  <si>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</si>
  <si>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</si>
  <si>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</si>
  <si>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</si>
  <si>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</si>
  <si>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</si>
  <si>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</si>
  <si>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</si>
  <si>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</si>
  <si>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</si>
  <si>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</si>
  <si>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</si>
  <si>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</si>
  <si>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</si>
  <si>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</si>
  <si>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</si>
  <si>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</si>
  <si>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</si>
  <si>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</si>
  <si>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</si>
  <si>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</si>
  <si>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</si>
  <si>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</si>
  <si>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</si>
  <si>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</si>
  <si>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</si>
  <si>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</si>
  <si>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</si>
  <si>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</si>
  <si>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</si>
  <si>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</si>
  <si>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</si>
  <si>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</si>
  <si>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</si>
  <si>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</si>
  <si>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</si>
  <si>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</si>
  <si>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</si>
  <si>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</si>
  <si>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</si>
  <si>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</si>
  <si>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</si>
  <si>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</si>
  <si>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</si>
  <si>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</si>
  <si>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</si>
  <si>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</si>
  <si>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</si>
  <si>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</si>
  <si>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</si>
  <si>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</si>
  <si>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</si>
  <si>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</si>
  <si>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</si>
  <si>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</si>
  <si>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</si>
  <si>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</si>
  <si>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</si>
  <si>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</si>
  <si>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</si>
  <si>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</si>
  <si>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</si>
  <si>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</si>
  <si>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</si>
  <si>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</si>
  <si>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</si>
  <si>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</si>
  <si>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</si>
  <si>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</si>
  <si>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</si>
  <si>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</si>
  <si>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</si>
  <si>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</si>
  <si>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</si>
  <si>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</si>
  <si>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</si>
  <si>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</si>
  <si>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</si>
  <si>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</si>
  <si>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</si>
  <si>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</si>
  <si>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</si>
  <si>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</si>
  <si>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</si>
  <si>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</si>
  <si>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</si>
  <si>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</si>
  <si>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</si>
  <si>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</si>
  <si>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</si>
  <si>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</si>
  <si>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</si>
  <si>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</si>
  <si>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</si>
  <si>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</si>
  <si>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</si>
  <si>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</si>
  <si>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</si>
  <si>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</si>
  <si>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</si>
  <si>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</si>
  <si>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</si>
  <si>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</si>
  <si>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</si>
  <si>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</si>
  <si>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</si>
  <si>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</si>
  <si>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</si>
  <si>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</si>
  <si>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</si>
  <si>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</si>
  <si>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</si>
  <si>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</si>
  <si>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</si>
  <si>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</si>
  <si>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</si>
  <si>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</si>
  <si>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</si>
  <si>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</si>
  <si>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</si>
  <si>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</si>
  <si>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</si>
  <si>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</si>
  <si>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</si>
  <si>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</si>
  <si>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</si>
  <si>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</si>
  <si>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</si>
  <si>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</si>
  <si>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</si>
  <si>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</si>
  <si>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</si>
  <si>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</si>
  <si>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</si>
  <si>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</si>
  <si>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</si>
  <si>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</si>
  <si>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</si>
  <si>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</si>
  <si>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</si>
  <si>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</si>
  <si>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</si>
  <si>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</si>
  <si>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</si>
  <si>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</si>
  <si>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</si>
  <si>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</si>
  <si>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</si>
  <si>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</si>
  <si>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</si>
  <si>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</si>
  <si>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</si>
  <si>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</si>
  <si>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</si>
  <si>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</si>
  <si>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</si>
  <si>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</si>
  <si>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</si>
  <si>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</si>
  <si>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</si>
  <si>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</si>
  <si>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</si>
  <si>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</si>
  <si>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</si>
  <si>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</si>
  <si>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</si>
  <si>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</si>
  <si>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</si>
  <si>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</si>
  <si>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</si>
  <si>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</si>
  <si>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</si>
  <si>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</si>
  <si>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</si>
  <si>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</si>
  <si>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</si>
  <si>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</si>
  <si>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</si>
  <si>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</si>
  <si>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</si>
  <si>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</si>
  <si>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</si>
  <si>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</si>
  <si>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</si>
  <si>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</si>
  <si>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</si>
  <si>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</si>
  <si>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</si>
  <si>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</si>
  <si>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</si>
  <si>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</si>
  <si>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</si>
  <si>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</si>
  <si>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</si>
  <si>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</si>
  <si>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</si>
  <si>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</si>
  <si>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</si>
  <si>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</si>
  <si>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</si>
  <si>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</si>
  <si>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</si>
  <si>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</si>
  <si>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</si>
  <si>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</si>
  <si>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</si>
  <si>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</si>
  <si>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</si>
  <si>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</si>
  <si>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</si>
  <si>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</si>
  <si>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</si>
  <si>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</si>
  <si>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</si>
  <si>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</si>
  <si>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</si>
  <si>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</si>
  <si>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</si>
  <si>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</si>
  <si>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</si>
  <si>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</si>
  <si>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</si>
  <si>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</si>
  <si>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</si>
  <si>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</si>
  <si>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</si>
  <si>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</si>
  <si>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</si>
  <si>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</si>
  <si>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</si>
  <si>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</si>
  <si>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</si>
  <si>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</si>
  <si>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</si>
  <si>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</si>
  <si>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</si>
  <si>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</si>
  <si>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</si>
  <si>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</si>
  <si>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</si>
  <si>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</si>
  <si>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</si>
  <si>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</si>
  <si>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</si>
  <si>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</si>
  <si>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</si>
  <si>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</si>
  <si>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</si>
  <si>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</si>
  <si>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</si>
  <si>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</si>
  <si>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</si>
  <si>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</si>
  <si>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</si>
  <si>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</si>
  <si>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</si>
  <si>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</si>
  <si>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</si>
  <si>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</si>
  <si>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</si>
  <si>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</si>
  <si>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</si>
  <si>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</si>
  <si>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</si>
  <si>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</si>
  <si>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</si>
  <si>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</si>
  <si>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</si>
  <si>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</si>
  <si>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</si>
  <si>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</si>
  <si>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</si>
  <si>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</si>
  <si>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</si>
  <si>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</si>
  <si>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</si>
  <si>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</si>
  <si>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</si>
  <si>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</si>
  <si>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</si>
  <si>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</si>
  <si>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</si>
  <si>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</si>
  <si>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</si>
  <si>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</si>
  <si>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</si>
  <si>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</si>
  <si>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</si>
  <si>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</si>
  <si>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</si>
  <si>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</si>
  <si>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</si>
  <si>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</si>
  <si>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</si>
  <si>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</si>
  <si>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</si>
  <si>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</si>
  <si>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</si>
  <si>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</si>
  <si>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</si>
  <si>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</si>
  <si>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</si>
  <si>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</si>
  <si>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</si>
  <si>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</si>
  <si>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</si>
  <si>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</si>
  <si>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</si>
  <si>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</si>
  <si>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</si>
  <si>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</si>
  <si>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</si>
  <si>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</si>
  <si>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</si>
  <si>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</si>
  <si>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</si>
  <si>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</si>
  <si>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</si>
  <si>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</si>
  <si>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</si>
  <si>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</si>
  <si>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</si>
  <si>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</si>
  <si>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</si>
  <si>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</si>
  <si>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</si>
  <si>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</si>
  <si>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</si>
  <si>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</si>
  <si>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</si>
  <si>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</si>
  <si>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</si>
  <si>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</si>
  <si>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</si>
  <si>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</si>
  <si>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</si>
  <si>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</si>
  <si>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</si>
  <si>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</si>
  <si>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</si>
  <si>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</si>
  <si>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</si>
  <si>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</si>
  <si>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</si>
  <si>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</si>
  <si>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</si>
  <si>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</si>
  <si>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</si>
  <si>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</si>
  <si>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</si>
  <si>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</si>
  <si>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</si>
  <si>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</si>
  <si>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</si>
  <si>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</si>
  <si>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</si>
  <si>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</si>
  <si>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</si>
  <si>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</si>
  <si>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</si>
  <si>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</si>
  <si>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</si>
  <si>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</si>
  <si>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</si>
  <si>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</si>
  <si>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</si>
  <si>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</si>
  <si>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</si>
  <si>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</si>
  <si>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</si>
  <si>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</si>
  <si>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</si>
  <si>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</si>
  <si>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</si>
  <si>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</si>
  <si>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</si>
  <si>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</si>
  <si>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</si>
  <si>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</si>
  <si>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</si>
  <si>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</si>
  <si>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</si>
  <si>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</si>
  <si>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</si>
  <si>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</si>
  <si>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</si>
  <si>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</si>
  <si>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</si>
  <si>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</si>
  <si>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</si>
  <si>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</si>
  <si>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</si>
  <si>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</si>
  <si>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</si>
  <si>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</si>
  <si>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</si>
  <si>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</si>
  <si>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</si>
  <si>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</si>
  <si>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</si>
  <si>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</si>
  <si>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</si>
  <si>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</si>
  <si>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</si>
  <si>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</si>
  <si>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</si>
  <si>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</si>
  <si>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</si>
  <si>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</si>
  <si>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</si>
  <si>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</si>
  <si>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</si>
  <si>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</si>
  <si>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</si>
  <si>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</si>
  <si>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</si>
  <si>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</si>
  <si>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</si>
  <si>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</si>
  <si>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</si>
  <si>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</si>
  <si>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</si>
  <si>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</si>
  <si>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</si>
  <si>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</si>
  <si>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</si>
  <si>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</si>
  <si>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</si>
  <si>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</si>
  <si>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</si>
  <si>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</si>
  <si>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</si>
  <si>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</si>
  <si>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</si>
  <si>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</si>
  <si>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</si>
  <si>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</si>
  <si>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</si>
  <si>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</si>
  <si>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</si>
  <si>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</si>
  <si>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</si>
  <si>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</si>
  <si>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</si>
  <si>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</si>
  <si>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</si>
  <si>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</si>
  <si>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</si>
  <si>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</si>
  <si>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</si>
  <si>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</si>
  <si>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</si>
  <si>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</si>
  <si>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</si>
  <si>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</si>
  <si>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</si>
  <si>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</si>
  <si>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</si>
  <si>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</si>
  <si>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</si>
  <si>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</si>
  <si>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</si>
  <si>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</si>
  <si>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</si>
  <si>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</si>
  <si>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</si>
  <si>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</si>
  <si>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</si>
  <si>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</si>
  <si>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</si>
  <si>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</si>
  <si>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</si>
  <si>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</si>
  <si>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</si>
  <si>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</si>
  <si>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</si>
  <si>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</si>
  <si>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</si>
  <si>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</si>
  <si>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</si>
  <si>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</si>
  <si>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</si>
  <si>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</si>
  <si>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</si>
  <si>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</si>
  <si>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</si>
  <si>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</si>
  <si>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</si>
  <si>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</si>
  <si>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</si>
  <si>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</si>
  <si>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</si>
  <si>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</si>
  <si>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</si>
  <si>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</si>
  <si>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</si>
  <si>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</si>
  <si>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</si>
  <si>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</si>
  <si>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</si>
  <si>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</si>
  <si>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</si>
  <si>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</si>
  <si>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</si>
  <si>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</si>
  <si>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</si>
  <si>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</si>
  <si>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</si>
  <si>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</si>
  <si>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</si>
  <si>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</si>
  <si>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</si>
  <si>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</si>
  <si>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</si>
  <si>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</si>
  <si>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</si>
  <si>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</si>
  <si>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</si>
  <si>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</si>
  <si>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</si>
  <si>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</si>
  <si>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</si>
  <si>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</si>
  <si>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</si>
  <si>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</si>
  <si>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</si>
  <si>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</si>
  <si>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</si>
  <si>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</si>
  <si>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</si>
  <si>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</si>
  <si>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</si>
  <si>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</si>
  <si>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</si>
  <si>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</si>
  <si>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</si>
  <si>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</si>
  <si>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</si>
  <si>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</si>
  <si>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</si>
  <si>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</si>
  <si>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</si>
  <si>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</si>
  <si>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</si>
  <si>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</si>
  <si>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</si>
  <si>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</si>
  <si>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</si>
  <si>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</si>
  <si>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</si>
  <si>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</si>
  <si>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</si>
  <si>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</si>
  <si>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</si>
  <si>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</si>
  <si>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</si>
  <si>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</si>
  <si>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</si>
  <si>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</si>
  <si>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</si>
  <si>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</si>
  <si>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</si>
  <si>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</si>
  <si>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</si>
  <si>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</si>
  <si>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</si>
  <si>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</si>
  <si>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</si>
  <si>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</si>
  <si>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</si>
  <si>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</si>
  <si>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</si>
  <si>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</si>
  <si>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</si>
  <si>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</si>
  <si>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</si>
  <si>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</si>
  <si>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</si>
  <si>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</si>
  <si>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</si>
  <si>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</si>
  <si>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</si>
  <si>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</si>
  <si>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</si>
  <si>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</si>
  <si>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</si>
  <si>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</si>
  <si>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</si>
  <si>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</si>
  <si>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</si>
  <si>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</si>
  <si>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</si>
  <si>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</si>
  <si>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</si>
  <si>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</si>
  <si>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</si>
  <si>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</si>
  <si>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</si>
  <si>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</si>
  <si>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</si>
  <si>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</si>
  <si>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</si>
  <si>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</si>
  <si>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</si>
  <si>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</si>
  <si>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</si>
  <si>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</si>
  <si>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</si>
  <si>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</si>
  <si>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</si>
  <si>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</si>
  <si>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</si>
  <si>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</si>
  <si>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</si>
  <si>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</si>
  <si>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</si>
  <si>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</si>
  <si>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</si>
  <si>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</si>
  <si>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</si>
  <si>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</si>
  <si>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</si>
  <si>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</si>
  <si>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</si>
  <si>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</si>
  <si>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</si>
  <si>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</si>
  <si>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</si>
  <si>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</si>
  <si>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</si>
  <si>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</si>
  <si>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</si>
  <si>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</si>
  <si>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</si>
  <si>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</si>
  <si>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</si>
  <si>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</si>
  <si>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</si>
  <si>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</si>
  <si>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</si>
  <si>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</si>
  <si>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</si>
  <si>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</si>
  <si>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</si>
  <si>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</si>
  <si>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</si>
  <si>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</si>
  <si>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</si>
  <si>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</si>
  <si>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</si>
  <si>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</si>
  <si>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</si>
  <si>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</si>
  <si>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</si>
  <si>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</si>
  <si>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</si>
  <si>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</si>
  <si>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</si>
  <si>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</si>
  <si>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</si>
  <si>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</si>
  <si>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</si>
  <si>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</si>
  <si>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</si>
  <si>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</si>
  <si>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</si>
  <si>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</si>
  <si>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</si>
  <si>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</si>
  <si>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</si>
  <si>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</si>
  <si>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</si>
  <si>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</si>
  <si>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</si>
  <si>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</si>
  <si>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</si>
  <si>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</si>
  <si>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</si>
  <si>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</si>
  <si>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</si>
  <si>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</si>
  <si>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</si>
  <si>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</si>
  <si>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</si>
  <si>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</si>
  <si>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</si>
  <si>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</si>
  <si>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</si>
  <si>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</si>
  <si>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</si>
  <si>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</si>
  <si>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</si>
  <si>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</si>
  <si>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</si>
  <si>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</si>
  <si>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</si>
  <si>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</si>
  <si>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</si>
  <si>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</si>
  <si>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</si>
  <si>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</si>
  <si>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</si>
  <si>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</si>
  <si>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</si>
  <si>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</si>
  <si>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</si>
  <si>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</si>
  <si>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</si>
  <si>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</si>
  <si>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</si>
  <si>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</si>
  <si>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</si>
  <si>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</si>
  <si>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</si>
  <si>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</si>
  <si>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</si>
  <si>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</si>
  <si>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</si>
  <si>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</si>
  <si>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</si>
  <si>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</si>
  <si>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</si>
  <si>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</si>
  <si>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</si>
  <si>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</si>
  <si>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</si>
  <si>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</si>
  <si>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</si>
  <si>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</si>
  <si>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</si>
  <si>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</si>
  <si>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</si>
  <si>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</si>
  <si>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</si>
  <si>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</si>
  <si>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</si>
  <si>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</si>
  <si>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</si>
  <si>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</si>
  <si>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</si>
  <si>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</si>
  <si>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</si>
  <si>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</si>
  <si>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</si>
  <si>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</si>
  <si>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</si>
  <si>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</si>
  <si>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</si>
  <si>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</si>
  <si>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</si>
  <si>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</si>
  <si>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</si>
  <si>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</si>
  <si>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</si>
  <si>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</si>
  <si>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</si>
  <si>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</si>
  <si>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</si>
  <si>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</si>
  <si>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</si>
  <si>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</si>
  <si>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</si>
  <si>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</si>
  <si>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</si>
  <si>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</si>
  <si>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</si>
  <si>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</si>
  <si>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</si>
  <si>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</si>
  <si>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</si>
  <si>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</si>
  <si>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</si>
  <si>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</si>
  <si>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</si>
  <si>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</si>
  <si>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</si>
  <si>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</si>
  <si>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</si>
  <si>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</si>
  <si>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</si>
  <si>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</si>
  <si>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</si>
  <si>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</si>
  <si>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</si>
  <si>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</si>
  <si>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</si>
  <si>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</si>
  <si>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</si>
  <si>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</si>
  <si>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</si>
  <si>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</si>
  <si>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</si>
  <si>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</si>
  <si>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</si>
  <si>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</si>
  <si>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</si>
  <si>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</si>
  <si>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</si>
  <si>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</si>
  <si>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</si>
  <si>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</si>
  <si>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</si>
  <si>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</si>
  <si>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</si>
  <si>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</si>
  <si>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</si>
  <si>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</si>
  <si>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</si>
  <si>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</si>
  <si>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</si>
  <si>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</si>
  <si>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</si>
  <si>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</si>
  <si>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</si>
  <si>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</si>
  <si>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</si>
  <si>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</si>
  <si>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</si>
  <si>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</si>
  <si>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</si>
  <si>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</si>
  <si>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</si>
  <si>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</si>
  <si>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</si>
  <si>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</si>
  <si>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</si>
  <si>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</si>
  <si>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</si>
  <si>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</si>
  <si>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</si>
  <si>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</si>
  <si>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</si>
  <si>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</si>
  <si>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</si>
  <si>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</si>
  <si>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</si>
  <si>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</si>
  <si>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</si>
  <si>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</si>
  <si>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</si>
  <si>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</si>
  <si>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</si>
  <si>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</si>
  <si>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</si>
  <si>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</si>
  <si>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</si>
  <si>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</si>
  <si>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</si>
  <si>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</si>
  <si>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</si>
  <si>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</si>
  <si>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</si>
  <si>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</si>
  <si>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</si>
  <si>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</si>
  <si>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</si>
  <si>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</si>
  <si>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</si>
  <si>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</si>
  <si>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</si>
  <si>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</si>
  <si>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</si>
  <si>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</si>
  <si>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</si>
  <si>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</si>
  <si>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</si>
  <si>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</si>
  <si>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</si>
  <si>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</si>
  <si>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</si>
  <si>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</si>
  <si>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</si>
  <si>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</si>
  <si>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</si>
  <si>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</si>
  <si>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</si>
  <si>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</si>
  <si>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</si>
  <si>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</si>
  <si>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</si>
  <si>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</si>
  <si>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</si>
  <si>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</si>
  <si>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</si>
  <si>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</si>
  <si>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</si>
  <si>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</si>
  <si>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</si>
  <si>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</si>
  <si>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</si>
  <si>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</si>
  <si>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</si>
  <si>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</si>
  <si>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</si>
  <si>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</si>
  <si>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</si>
  <si>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</si>
  <si>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</si>
  <si>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</si>
  <si>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</si>
  <si>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</si>
  <si>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</si>
  <si>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</si>
  <si>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</si>
  <si>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</si>
  <si>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</si>
  <si>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</si>
  <si>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</si>
  <si>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</si>
  <si>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</si>
  <si>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</si>
  <si>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</si>
  <si>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</si>
  <si>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</si>
  <si>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</si>
  <si>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</si>
  <si>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</si>
  <si>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</si>
  <si>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</si>
  <si>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</si>
  <si>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</si>
  <si>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</si>
  <si>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</si>
  <si>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</si>
  <si>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</si>
  <si>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</si>
  <si>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</si>
  <si>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</si>
  <si>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</si>
  <si>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</si>
  <si>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</si>
  <si>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</si>
  <si>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</si>
  <si>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</si>
  <si>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</si>
  <si>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</si>
  <si>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</si>
  <si>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</si>
  <si>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</si>
  <si>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</si>
  <si>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</si>
  <si>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</si>
  <si>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</si>
  <si>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</si>
  <si>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</si>
  <si>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</si>
  <si>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</si>
  <si>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</si>
  <si>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</si>
  <si>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</si>
  <si>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</si>
  <si>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</si>
  <si>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</si>
  <si>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</si>
  <si>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</si>
  <si>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</si>
  <si>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</si>
  <si>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</si>
  <si>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</si>
  <si>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</si>
  <si>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</si>
  <si>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</si>
  <si>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</si>
  <si>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</si>
  <si>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</si>
  <si>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</si>
  <si>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</si>
  <si>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</si>
  <si>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</si>
  <si>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</si>
  <si>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</si>
  <si>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</si>
  <si>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</si>
  <si>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</si>
  <si>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</si>
  <si>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</si>
  <si>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</si>
  <si>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</si>
  <si>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</si>
  <si>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</si>
  <si>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</si>
  <si>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</si>
  <si>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</si>
  <si>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</si>
  <si>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</si>
  <si>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</si>
  <si>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</si>
  <si>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</si>
  <si>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</si>
  <si>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</si>
  <si>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</si>
  <si>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</si>
  <si>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</si>
  <si>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</si>
  <si>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</si>
  <si>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</si>
  <si>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</si>
  <si>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</si>
  <si>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</si>
  <si>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</si>
  <si>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</si>
  <si>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</si>
  <si>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</si>
  <si>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</si>
  <si>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</si>
  <si>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</si>
  <si>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</si>
  <si>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</si>
  <si>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</si>
  <si>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</si>
  <si>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</si>
  <si>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</si>
  <si>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</si>
  <si>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</si>
  <si>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</si>
  <si>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</si>
  <si>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</si>
  <si>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</si>
  <si>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</si>
  <si>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</si>
  <si>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</si>
  <si>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</si>
  <si>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</si>
  <si>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</si>
  <si>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</si>
  <si>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</si>
  <si>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</si>
  <si>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</si>
  <si>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</si>
  <si>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</si>
  <si>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</si>
  <si>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</si>
  <si>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</si>
  <si>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</si>
  <si>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</si>
  <si>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</si>
  <si>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</si>
  <si>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</si>
  <si>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</si>
  <si>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</si>
  <si>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</si>
  <si>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</si>
  <si>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</si>
  <si>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</si>
  <si>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</si>
  <si>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</si>
  <si>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</si>
  <si>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</si>
  <si>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</si>
  <si>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</si>
  <si>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</si>
  <si>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</si>
  <si>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</si>
  <si>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</si>
  <si>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</si>
  <si>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</si>
  <si>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</si>
  <si>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</si>
  <si>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</si>
  <si>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</si>
  <si>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</si>
  <si>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</si>
  <si>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</si>
  <si>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</si>
  <si>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</si>
  <si>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</si>
  <si>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</si>
  <si>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</si>
  <si>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</si>
  <si>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</si>
  <si>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</si>
  <si>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</si>
  <si>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</si>
  <si>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</si>
  <si>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</si>
  <si>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</si>
  <si>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</si>
  <si>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</si>
  <si>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</si>
  <si>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</si>
  <si>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</si>
  <si>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</si>
  <si>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</si>
  <si>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</si>
  <si>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</si>
  <si>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</si>
  <si>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</si>
  <si>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</si>
  <si>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</si>
  <si>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</si>
  <si>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</si>
  <si>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</si>
  <si>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</si>
  <si>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</si>
  <si>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</si>
  <si>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</si>
  <si>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</si>
  <si>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</si>
  <si>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</si>
  <si>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</si>
  <si>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</si>
  <si>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</si>
  <si>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</si>
  <si>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</si>
  <si>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</si>
  <si>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</si>
  <si>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</si>
  <si>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</si>
  <si>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</si>
  <si>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</si>
  <si>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</si>
  <si>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</si>
  <si>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</si>
  <si>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</si>
  <si>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</si>
  <si>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</si>
  <si>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</si>
  <si>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</si>
  <si>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</si>
  <si>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</si>
  <si>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</si>
  <si>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</si>
  <si>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</si>
  <si>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</si>
  <si>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</si>
  <si>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</si>
  <si>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</si>
  <si>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</si>
  <si>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</si>
  <si>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</si>
  <si>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</si>
  <si>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</si>
  <si>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</si>
  <si>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</si>
  <si>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</si>
  <si>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</si>
  <si>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</si>
  <si>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</si>
  <si>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</si>
  <si>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</si>
  <si>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</si>
  <si>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</si>
  <si>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</si>
  <si>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</si>
  <si>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</si>
  <si>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</si>
  <si>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</si>
  <si>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</si>
  <si>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</si>
  <si>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</si>
  <si>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</si>
  <si>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</si>
  <si>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</si>
  <si>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</si>
  <si>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</si>
  <si>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</si>
  <si>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</si>
  <si>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</si>
  <si>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</si>
  <si>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</si>
  <si>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</si>
  <si>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</si>
  <si>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</si>
  <si>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</si>
  <si>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</si>
  <si>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</si>
  <si>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</si>
  <si>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</si>
  <si>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</si>
  <si>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</si>
  <si>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</si>
  <si>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</si>
  <si>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</si>
  <si>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</si>
  <si>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</si>
  <si>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</si>
  <si>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</si>
  <si>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</si>
  <si>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</si>
  <si>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</si>
  <si>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</si>
  <si>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</si>
  <si>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</si>
  <si>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</si>
  <si>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</si>
  <si>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</si>
  <si>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</si>
  <si>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</si>
  <si>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</si>
  <si>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</si>
  <si>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</si>
  <si>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</si>
  <si>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</si>
  <si>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</si>
  <si>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</si>
  <si>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</si>
  <si>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</si>
  <si>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</si>
  <si>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</si>
  <si>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</si>
  <si>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</si>
  <si>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</si>
  <si>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</si>
  <si>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</si>
  <si>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</si>
  <si>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</si>
  <si>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</si>
  <si>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</si>
  <si>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</si>
  <si>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</si>
  <si>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</si>
  <si>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</si>
  <si>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</si>
  <si>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</si>
  <si>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</si>
  <si>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</si>
  <si>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</si>
  <si>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</si>
  <si>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</si>
  <si>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</si>
  <si>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</si>
  <si>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</si>
  <si>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</si>
  <si>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</si>
  <si>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</si>
  <si>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</si>
  <si>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</si>
  <si>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</si>
  <si>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</si>
  <si>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</si>
  <si>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</si>
  <si>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</si>
  <si>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</si>
  <si>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</si>
  <si>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</si>
  <si>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</si>
  <si>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</si>
  <si>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</si>
  <si>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</si>
  <si>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</si>
  <si>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</si>
  <si>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</si>
  <si>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</si>
  <si>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</si>
  <si>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</si>
  <si>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</si>
  <si>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</si>
  <si>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</si>
  <si>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</si>
  <si>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</si>
  <si>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</si>
  <si>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</si>
  <si>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</si>
  <si>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</si>
  <si>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</si>
  <si>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</si>
  <si>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</si>
  <si>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</si>
  <si>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</si>
  <si>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</si>
  <si>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</si>
  <si>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</si>
  <si>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</si>
  <si>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</si>
  <si>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</si>
  <si>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</si>
  <si>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</si>
  <si>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</si>
  <si>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</si>
  <si>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</si>
  <si>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</si>
  <si>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</si>
  <si>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</si>
  <si>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</si>
  <si>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</si>
  <si>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</si>
  <si>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</si>
  <si>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</si>
  <si>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</si>
  <si>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</si>
  <si>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</si>
  <si>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</si>
  <si>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</si>
  <si>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</si>
  <si>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</si>
  <si>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</si>
  <si>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</si>
  <si>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</si>
  <si>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</si>
  <si>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</si>
  <si>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</si>
  <si>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</si>
  <si>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</si>
  <si>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</si>
  <si>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</si>
  <si>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</si>
  <si>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</si>
  <si>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</si>
  <si>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</si>
  <si>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</si>
  <si>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</si>
  <si>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</si>
  <si>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</si>
  <si>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</si>
  <si>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</si>
  <si>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</si>
  <si>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</si>
  <si>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</si>
  <si>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</si>
  <si>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</si>
  <si>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</si>
  <si>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</si>
  <si>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</si>
  <si>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</si>
  <si>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</si>
  <si>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</si>
  <si>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</si>
  <si>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</si>
  <si>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</si>
  <si>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</si>
  <si>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</si>
  <si>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</si>
  <si>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</si>
  <si>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</si>
  <si>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</si>
  <si>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</si>
  <si>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</si>
  <si>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</si>
  <si>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</si>
  <si>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</si>
  <si>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</si>
  <si>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</si>
  <si>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</si>
  <si>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</si>
  <si>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</si>
  <si>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</si>
  <si>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</si>
  <si>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</si>
  <si>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</si>
  <si>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</si>
  <si>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</si>
  <si>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</si>
  <si>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</si>
  <si>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</si>
  <si>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</si>
  <si>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</si>
  <si>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</si>
  <si>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</si>
  <si>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</si>
  <si>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</si>
  <si>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</si>
  <si>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</si>
  <si>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</si>
  <si>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</si>
  <si>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</si>
  <si>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</si>
  <si>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</si>
  <si>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</si>
  <si>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</si>
  <si>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</si>
  <si>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</si>
  <si>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</si>
  <si>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</si>
  <si>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</si>
  <si>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</si>
  <si>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</si>
  <si>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</si>
  <si>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</si>
  <si>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</si>
  <si>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</si>
  <si>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</si>
  <si>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</si>
  <si>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</si>
  <si>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</si>
  <si>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</si>
  <si>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</si>
  <si>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</si>
  <si>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</si>
  <si>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</si>
  <si>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</si>
  <si>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</si>
  <si>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</si>
  <si>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</si>
  <si>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</si>
  <si>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</si>
  <si>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</si>
  <si>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</si>
  <si>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</si>
  <si>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</si>
  <si>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</si>
  <si>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</si>
  <si>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</si>
  <si>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</si>
  <si>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</si>
  <si>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</si>
  <si>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</si>
  <si>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</si>
  <si>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</si>
  <si>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</si>
  <si>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</si>
  <si>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</si>
  <si>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</si>
  <si>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</si>
  <si>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</si>
  <si>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</si>
  <si>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</si>
  <si>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</si>
  <si>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</si>
  <si>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</si>
  <si>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</si>
  <si>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</si>
  <si>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</si>
  <si>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</si>
  <si>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</si>
  <si>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</si>
  <si>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</si>
  <si>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</si>
  <si>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</si>
  <si>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</si>
  <si>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</si>
  <si>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</si>
  <si>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</si>
  <si>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</si>
  <si>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</si>
  <si>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</si>
  <si>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</si>
  <si>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</si>
  <si>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</si>
  <si>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</si>
  <si>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</si>
  <si>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</si>
  <si>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</si>
  <si>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</si>
  <si>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</si>
  <si>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</si>
  <si>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</si>
  <si>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</si>
  <si>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</si>
  <si>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</si>
  <si>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</si>
  <si>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</si>
  <si>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</si>
  <si>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</si>
  <si>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</si>
  <si>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</si>
  <si>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</si>
  <si>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</si>
  <si>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</si>
  <si>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</si>
  <si>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</si>
  <si>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</si>
  <si>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</si>
  <si>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</si>
  <si>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</si>
  <si>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</si>
  <si>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</si>
  <si>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</si>
  <si>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</si>
  <si>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</si>
  <si>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</si>
  <si>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</si>
  <si>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</si>
  <si>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</si>
  <si>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</si>
  <si>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</si>
  <si>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</si>
  <si>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</si>
  <si>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</si>
  <si>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</si>
  <si>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</si>
  <si>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</si>
  <si>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</si>
  <si>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</si>
  <si>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</si>
  <si>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</si>
  <si>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</si>
  <si>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</si>
  <si>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</si>
  <si>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</si>
  <si>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</si>
  <si>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</si>
  <si>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</si>
  <si>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</si>
  <si>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</si>
  <si>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</si>
  <si>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</si>
  <si>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</si>
  <si>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</si>
  <si>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</si>
  <si>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</si>
  <si>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</si>
  <si>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</si>
  <si>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</si>
  <si>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</si>
  <si>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</si>
  <si>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</si>
  <si>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</si>
  <si>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</si>
  <si>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</si>
  <si>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</si>
  <si>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</si>
  <si>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</si>
  <si>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</si>
  <si>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</si>
  <si>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</si>
  <si>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</si>
  <si>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</si>
  <si>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</si>
  <si>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</si>
  <si>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</si>
  <si>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</si>
  <si>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</si>
  <si>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</si>
  <si>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</si>
  <si>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</si>
  <si>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</si>
  <si>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</si>
  <si>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</si>
  <si>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</si>
  <si>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</si>
  <si>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</si>
  <si>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</si>
  <si>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</si>
  <si>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</si>
  <si>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</si>
  <si>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</si>
  <si>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</si>
  <si>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</si>
  <si>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</si>
  <si>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</si>
  <si>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</si>
  <si>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</si>
  <si>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</si>
  <si>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</si>
  <si>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</si>
  <si>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</si>
  <si>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</si>
  <si>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</si>
  <si>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</si>
  <si>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</si>
  <si>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</si>
  <si>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</si>
  <si>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</si>
  <si>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</si>
  <si>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</si>
  <si>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</si>
  <si>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</si>
  <si>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</si>
  <si>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</si>
  <si>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</si>
  <si>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</si>
  <si>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</si>
  <si>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</si>
  <si>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</si>
  <si>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</si>
  <si>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</si>
  <si>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</si>
  <si>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</si>
  <si>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</si>
  <si>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</si>
  <si>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</si>
  <si>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</si>
  <si>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</si>
  <si>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</si>
  <si>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</si>
  <si>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</si>
  <si>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</si>
  <si>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</si>
  <si>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</si>
  <si>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</si>
  <si>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</si>
  <si>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</si>
  <si>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</si>
  <si>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</si>
  <si>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</si>
  <si>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</si>
  <si>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</si>
  <si>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</si>
  <si>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</si>
  <si>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</si>
  <si>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</si>
  <si>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</si>
  <si>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</si>
  <si>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</si>
  <si>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</si>
  <si>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</si>
  <si>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</si>
  <si>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</si>
  <si>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</si>
  <si>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</si>
  <si>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</si>
  <si>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</si>
  <si>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</si>
  <si>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</si>
  <si>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</si>
  <si>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</si>
  <si>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</si>
  <si>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</si>
  <si>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</si>
  <si>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</si>
  <si>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</si>
  <si>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</si>
  <si>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</si>
  <si>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</si>
  <si>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</si>
  <si>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</si>
  <si>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</si>
  <si>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</si>
  <si>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</si>
  <si>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</si>
  <si>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</si>
  <si>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</si>
  <si>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</si>
  <si>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</si>
  <si>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</si>
  <si>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</si>
  <si>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</si>
  <si>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</si>
  <si>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</si>
  <si>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</si>
  <si>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</si>
  <si>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</si>
  <si>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</si>
  <si>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</si>
  <si>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</si>
  <si>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</si>
  <si>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</si>
  <si>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</si>
  <si>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</si>
  <si>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</si>
  <si>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</si>
  <si>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</si>
  <si>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</si>
  <si>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</si>
  <si>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</si>
  <si>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</si>
  <si>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</si>
  <si>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</si>
  <si>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</si>
  <si>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</si>
  <si>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</si>
  <si>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</si>
  <si>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</si>
  <si>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</si>
  <si>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</si>
  <si>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</si>
  <si>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</si>
  <si>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</si>
  <si>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</si>
  <si>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</si>
  <si>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</si>
  <si>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</si>
  <si>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</si>
  <si>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</si>
  <si>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</si>
  <si>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</si>
  <si>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</si>
  <si>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</si>
  <si>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</si>
  <si>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</si>
  <si>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</si>
  <si>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</si>
  <si>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</si>
  <si>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</si>
  <si>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</si>
  <si>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</si>
  <si>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</si>
  <si>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</si>
  <si>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</si>
  <si>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</si>
  <si>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</si>
  <si>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</si>
  <si>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</si>
  <si>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</si>
  <si>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</si>
  <si>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</si>
  <si>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</si>
  <si>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</si>
  <si>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</si>
  <si>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</si>
  <si>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</si>
  <si>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</si>
  <si>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</si>
  <si>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</si>
  <si>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</si>
  <si>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</si>
  <si>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</si>
  <si>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</si>
  <si>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</si>
  <si>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</si>
  <si>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</si>
  <si>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</si>
  <si>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</si>
  <si>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</si>
  <si>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</si>
  <si>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</si>
  <si>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</si>
  <si>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</si>
  <si>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</si>
  <si>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</si>
  <si>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</si>
  <si>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</si>
  <si>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</si>
  <si>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</si>
  <si>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</si>
  <si>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</si>
  <si>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</si>
  <si>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</si>
  <si>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</si>
  <si>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</si>
  <si>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</si>
  <si>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</si>
  <si>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</si>
  <si>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</si>
  <si>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</si>
  <si>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</si>
  <si>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</si>
  <si>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</si>
  <si>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</si>
  <si>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</si>
  <si>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</si>
  <si>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</si>
  <si>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</si>
  <si>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</si>
  <si>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</si>
  <si>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</si>
  <si>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</si>
  <si>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</si>
  <si>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</si>
  <si>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</si>
  <si>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</si>
  <si>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</si>
  <si>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</si>
  <si>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</si>
  <si>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</si>
  <si>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</si>
  <si>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</si>
  <si>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</si>
  <si>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</si>
  <si>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</si>
  <si>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</si>
  <si>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</si>
  <si>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</si>
  <si>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</si>
  <si>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</si>
  <si>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</si>
  <si>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</si>
  <si>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</si>
  <si>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</si>
  <si>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</si>
  <si>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</si>
  <si>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</si>
  <si>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</si>
  <si>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</si>
  <si>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</si>
  <si>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</si>
  <si>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</si>
  <si>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</si>
  <si>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</si>
  <si>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</si>
  <si>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</si>
  <si>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</si>
  <si>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</si>
  <si>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</si>
  <si>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</si>
  <si>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</si>
  <si>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</si>
  <si>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</si>
  <si>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</si>
  <si>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</si>
  <si>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</si>
  <si>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</si>
  <si>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</si>
  <si>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</si>
  <si>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</si>
  <si>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</si>
  <si>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</si>
  <si>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</si>
  <si>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</si>
  <si>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</si>
  <si>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</si>
  <si>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</si>
  <si>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</si>
  <si>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</si>
  <si>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</si>
  <si>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</si>
  <si>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</si>
  <si>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</si>
  <si>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</si>
  <si>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</si>
  <si>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</si>
  <si>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</si>
  <si>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</si>
  <si>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</si>
  <si>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</si>
  <si>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</si>
  <si>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</si>
  <si>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</si>
  <si>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</si>
  <si>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</si>
  <si>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</si>
  <si>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</si>
  <si>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</si>
  <si>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</si>
  <si>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</si>
  <si>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</si>
  <si>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</si>
  <si>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</si>
  <si>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</si>
  <si>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</si>
  <si>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</si>
  <si>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</si>
  <si>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</si>
  <si>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</si>
  <si>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</si>
  <si>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</si>
  <si>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</si>
  <si>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</si>
  <si>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</si>
  <si>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</si>
  <si>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</si>
  <si>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</si>
  <si>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</si>
  <si>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</si>
  <si>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</si>
  <si>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</si>
  <si>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</si>
  <si>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</si>
  <si>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</si>
  <si>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</si>
  <si>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</si>
  <si>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</si>
  <si>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</si>
  <si>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</si>
  <si>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</si>
  <si>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</si>
  <si>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</si>
  <si>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</si>
  <si>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</si>
  <si>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</si>
  <si>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</si>
  <si>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</si>
  <si>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</si>
  <si>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</si>
  <si>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</si>
  <si>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</si>
  <si>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</si>
  <si>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</si>
  <si>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</si>
  <si>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</si>
  <si>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</si>
  <si>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</si>
  <si>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</si>
  <si>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</si>
  <si>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</si>
  <si>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</si>
  <si>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</si>
  <si>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</si>
  <si>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</si>
  <si>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</si>
  <si>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</si>
  <si>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</si>
  <si>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</si>
  <si>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</si>
  <si>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</si>
  <si>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</si>
  <si>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</si>
  <si>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</si>
  <si>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</si>
  <si>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</si>
  <si>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</si>
  <si>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</si>
  <si>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</si>
  <si>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</si>
  <si>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</si>
  <si>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</si>
  <si>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</si>
  <si>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</si>
  <si>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</si>
  <si>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</si>
  <si>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</si>
  <si>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</si>
  <si>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</si>
  <si>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</si>
  <si>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</si>
  <si>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</si>
  <si>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</si>
  <si>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</si>
  <si>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</si>
  <si>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</si>
  <si>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</si>
  <si>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</si>
  <si>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</si>
  <si>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</si>
  <si>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</si>
  <si>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</si>
  <si>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</si>
  <si>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</si>
  <si>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</si>
  <si>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</si>
  <si>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</si>
  <si>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</si>
  <si>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</si>
  <si>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</si>
  <si>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</si>
  <si>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</si>
  <si>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</si>
  <si>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</si>
  <si>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</si>
  <si>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</si>
  <si>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</si>
  <si>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</si>
  <si>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</si>
  <si>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</si>
  <si>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</si>
  <si>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</si>
  <si>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</si>
  <si>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</si>
  <si>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</si>
  <si>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</si>
  <si>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</si>
  <si>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</si>
  <si>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</si>
  <si>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</si>
  <si>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</si>
  <si>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</si>
  <si>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</si>
  <si>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</si>
  <si>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</si>
  <si>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</si>
  <si>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</si>
  <si>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</si>
  <si>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</si>
  <si>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</si>
  <si>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</si>
  <si>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</si>
  <si>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</si>
  <si>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</si>
  <si>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</si>
  <si>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</si>
  <si>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</si>
  <si>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</si>
  <si>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</si>
  <si>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</si>
  <si>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</si>
  <si>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</si>
  <si>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</si>
  <si>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</si>
  <si>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</si>
  <si>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</si>
  <si>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</si>
  <si>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</si>
  <si>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</si>
  <si>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</si>
  <si>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</si>
  <si>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</si>
  <si>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</si>
  <si>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</si>
  <si>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</si>
  <si>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</si>
  <si>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</si>
  <si>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</si>
  <si>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</si>
  <si>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</si>
  <si>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</si>
  <si>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</si>
  <si>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</si>
  <si>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</si>
  <si>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</si>
  <si>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</si>
  <si>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</si>
  <si>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</si>
  <si>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</si>
  <si>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</si>
  <si>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</si>
  <si>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</si>
  <si>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</si>
  <si>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</si>
  <si>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</si>
  <si>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</si>
  <si>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</si>
  <si>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</si>
  <si>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</si>
  <si>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</si>
  <si>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</si>
  <si>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</si>
  <si>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</si>
  <si>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</si>
  <si>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</si>
  <si>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</si>
  <si>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</si>
  <si>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</si>
  <si>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</si>
  <si>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</si>
  <si>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</si>
  <si>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</si>
  <si>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</si>
  <si>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</si>
  <si>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</si>
  <si>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</si>
  <si>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</si>
  <si>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</si>
  <si>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</si>
  <si>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</si>
  <si>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</si>
  <si>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</si>
  <si>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</si>
  <si>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</si>
  <si>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</si>
  <si>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</si>
  <si>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</si>
  <si>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</si>
  <si>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</si>
  <si>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</si>
  <si>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</si>
  <si>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</si>
  <si>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</si>
  <si>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</si>
  <si>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</si>
  <si>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</si>
  <si>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</si>
  <si>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</si>
  <si>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</si>
  <si>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</si>
  <si>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</si>
  <si>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</si>
  <si>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</si>
  <si>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</si>
  <si>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</si>
  <si>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</si>
  <si>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</si>
  <si>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</si>
  <si>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</si>
  <si>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</si>
  <si>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</si>
  <si>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</si>
  <si>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</si>
  <si>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</si>
  <si>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</si>
  <si>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</si>
  <si>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</si>
  <si>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</si>
  <si>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</si>
  <si>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</si>
  <si>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</si>
  <si>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</si>
  <si>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</si>
  <si>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</si>
  <si>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</si>
  <si>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</si>
  <si>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</si>
  <si>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</si>
  <si>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</si>
  <si>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</si>
  <si>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</si>
  <si>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</si>
  <si>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</si>
  <si>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</si>
  <si>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</si>
  <si>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</si>
  <si>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</si>
  <si>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</si>
  <si>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</si>
  <si>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</si>
  <si>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</si>
  <si>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</si>
  <si>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</si>
  <si>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</si>
  <si>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</si>
  <si>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</si>
  <si>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</si>
  <si>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</si>
  <si>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</si>
  <si>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</si>
  <si>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</si>
  <si>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</si>
  <si>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</si>
  <si>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</si>
  <si>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</si>
  <si>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</si>
  <si>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</si>
  <si>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</si>
  <si>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</si>
  <si>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</si>
  <si>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</si>
  <si>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</si>
  <si>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</si>
  <si>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</si>
  <si>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</si>
  <si>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</si>
  <si>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</si>
  <si>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</si>
  <si>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</si>
  <si>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</si>
  <si>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</si>
  <si>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</si>
  <si>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</si>
  <si>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</si>
  <si>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</si>
  <si>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</si>
  <si>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</si>
  <si>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</si>
  <si>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</si>
  <si>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</si>
  <si>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</si>
  <si>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</si>
  <si>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</si>
  <si>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</si>
  <si>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</si>
  <si>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</si>
  <si>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</si>
  <si>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</si>
  <si>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</si>
  <si>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</si>
  <si>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</si>
  <si>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</si>
  <si>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</si>
  <si>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</si>
  <si>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</si>
  <si>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</si>
  <si>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</si>
  <si>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</si>
  <si>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</si>
  <si>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</si>
  <si>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</si>
  <si>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</si>
  <si>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</si>
  <si>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</si>
  <si>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</si>
  <si>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</si>
  <si>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</si>
  <si>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</si>
  <si>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</si>
  <si>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</si>
  <si>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</si>
  <si>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</si>
  <si>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</si>
  <si>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</si>
  <si>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</si>
  <si>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</si>
  <si>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</si>
  <si>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</si>
  <si>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</si>
  <si>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</si>
  <si>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</si>
  <si>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</si>
  <si>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</si>
  <si>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</si>
  <si>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</si>
  <si>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</si>
  <si>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</si>
  <si>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</si>
  <si>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</si>
  <si>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</si>
  <si>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</si>
  <si>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</si>
  <si>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</si>
  <si>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</si>
  <si>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</si>
  <si>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</si>
  <si>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</si>
  <si>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</si>
  <si>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</si>
  <si>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</si>
  <si>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</si>
  <si>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</si>
  <si>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</si>
  <si>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</si>
  <si>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</si>
  <si>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</si>
  <si>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</si>
  <si>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</si>
  <si>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</si>
  <si>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</si>
  <si>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</si>
  <si>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</si>
  <si>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</si>
  <si>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</si>
  <si>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</si>
  <si>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</si>
  <si>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</si>
  <si>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</si>
  <si>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</si>
  <si>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</si>
  <si>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</si>
  <si>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</si>
  <si>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</si>
  <si>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</si>
  <si>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</si>
  <si>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</si>
  <si>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</si>
  <si>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</si>
  <si>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</si>
  <si>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</si>
  <si>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</si>
  <si>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</si>
  <si>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</si>
  <si>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</si>
  <si>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</si>
  <si>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</si>
  <si>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</si>
  <si>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</si>
  <si>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</si>
  <si>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</si>
  <si>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</si>
  <si>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</si>
  <si>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</si>
  <si>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</si>
  <si>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</si>
  <si>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</si>
  <si>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</si>
  <si>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</si>
  <si>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</si>
  <si>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</si>
  <si>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</si>
  <si>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</si>
  <si>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</si>
  <si>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</si>
  <si>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</si>
  <si>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</si>
  <si>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</si>
  <si>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</si>
  <si>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</si>
  <si>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</si>
  <si>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</si>
  <si>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</si>
  <si>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</si>
  <si>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</si>
  <si>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</si>
  <si>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</si>
  <si>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</si>
  <si>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</si>
  <si>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</si>
  <si>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</si>
  <si>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</si>
  <si>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</si>
  <si>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</si>
  <si>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</si>
  <si>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</si>
  <si>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</si>
  <si>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</si>
  <si>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</si>
  <si>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</si>
  <si>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</si>
  <si>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</si>
  <si>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</si>
  <si>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</si>
  <si>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</si>
  <si>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</si>
  <si>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</si>
  <si>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</si>
  <si>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</si>
  <si>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</si>
  <si>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</si>
  <si>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</si>
  <si>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</si>
  <si>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</si>
  <si>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</si>
  <si>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</si>
  <si>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</si>
  <si>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</si>
  <si>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</si>
  <si>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</si>
  <si>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</si>
  <si>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</si>
  <si>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</si>
  <si>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</si>
  <si>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</si>
  <si>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</si>
  <si>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</si>
  <si>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</si>
  <si>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</si>
  <si>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</si>
  <si>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</si>
  <si>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</si>
  <si>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</si>
  <si>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</si>
  <si>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</si>
  <si>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</si>
  <si>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</si>
  <si>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</si>
  <si>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</si>
  <si>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</si>
  <si>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</si>
  <si>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</si>
  <si>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</si>
  <si>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</si>
  <si>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</si>
  <si>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</si>
  <si>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</si>
  <si>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</si>
  <si>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</si>
  <si>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</si>
  <si>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</si>
  <si>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</si>
  <si>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</si>
  <si>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</si>
  <si>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</si>
  <si>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</si>
  <si>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</si>
  <si>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</si>
  <si>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</si>
  <si>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</si>
  <si>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</si>
  <si>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</si>
  <si>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</si>
  <si>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</si>
  <si>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</si>
  <si>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</si>
  <si>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</si>
  <si>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</si>
  <si>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</si>
  <si>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</si>
  <si>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</si>
  <si>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</si>
  <si>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</si>
  <si>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</si>
  <si>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</si>
  <si>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</si>
  <si>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</si>
  <si>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</si>
  <si>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</si>
  <si>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</si>
  <si>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</si>
  <si>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</si>
  <si>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</si>
  <si>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</si>
  <si>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</si>
  <si>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</si>
  <si>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</si>
  <si>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</si>
  <si>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</si>
  <si>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</si>
  <si>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</si>
  <si>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</si>
  <si>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</si>
  <si>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</si>
  <si>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</si>
  <si>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</si>
  <si>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</si>
  <si>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</si>
  <si>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</si>
  <si>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</si>
  <si>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</si>
  <si>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</si>
  <si>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</si>
  <si>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</si>
  <si>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</si>
  <si>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</si>
  <si>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</si>
  <si>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</si>
  <si>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</si>
  <si>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</si>
  <si>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</si>
  <si>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</si>
  <si>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</si>
  <si>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</si>
  <si>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</si>
  <si>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</si>
  <si>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</si>
  <si>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</si>
  <si>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</si>
  <si>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</si>
  <si>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</si>
  <si>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</si>
  <si>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</si>
  <si>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</si>
  <si>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</si>
  <si>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</si>
  <si>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</si>
  <si>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</si>
  <si>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</si>
  <si>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</si>
  <si>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</si>
  <si>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</si>
  <si>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</si>
  <si>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</si>
  <si>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</si>
  <si>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</si>
  <si>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</si>
  <si>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</si>
  <si>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</si>
  <si>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</si>
  <si>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</si>
  <si>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</si>
  <si>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</si>
  <si>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</si>
  <si>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</si>
  <si>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</si>
  <si>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</si>
  <si>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</si>
  <si>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</si>
  <si>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</si>
  <si>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</si>
  <si>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</si>
  <si>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</si>
  <si>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</si>
  <si>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</si>
  <si>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</si>
  <si>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</si>
  <si>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</si>
  <si>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</si>
  <si>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</si>
  <si>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</si>
  <si>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</si>
  <si>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</si>
  <si>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</si>
  <si>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</si>
  <si>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</si>
  <si>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</si>
  <si>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</si>
  <si>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</si>
  <si>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</si>
  <si>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</si>
  <si>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</si>
  <si>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</si>
  <si>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</si>
  <si>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</si>
  <si>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</si>
  <si>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</si>
  <si>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</si>
  <si>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</si>
  <si>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</si>
  <si>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</si>
  <si>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</si>
  <si>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</si>
  <si>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</si>
  <si>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</si>
  <si>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</si>
  <si>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</si>
  <si>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</si>
  <si>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</si>
  <si>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</si>
  <si>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</si>
  <si>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</si>
  <si>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</si>
  <si>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</si>
  <si>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</si>
  <si>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</si>
  <si>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</si>
  <si>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</si>
  <si>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</si>
  <si>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</si>
  <si>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</si>
  <si>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</si>
  <si>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</si>
  <si>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</si>
  <si>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</si>
  <si>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</si>
  <si>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</si>
  <si>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</si>
  <si>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</si>
  <si>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</si>
  <si>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</si>
  <si>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</si>
  <si>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</si>
  <si>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</si>
  <si>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</si>
  <si>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</si>
  <si>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</si>
  <si>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</si>
  <si>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</si>
  <si>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</si>
  <si>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</si>
  <si>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</si>
  <si>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</si>
  <si>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</si>
  <si>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</si>
  <si>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</si>
  <si>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</si>
  <si>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</si>
  <si>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</si>
  <si>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</si>
  <si>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</si>
  <si>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</si>
  <si>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</si>
  <si>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</si>
  <si>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</si>
  <si>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</si>
  <si>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</si>
  <si>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</si>
  <si>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</si>
  <si>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</si>
  <si>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</si>
  <si>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</si>
  <si>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</si>
  <si>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</si>
  <si>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</si>
  <si>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</si>
  <si>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</si>
  <si>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</si>
  <si>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</si>
  <si>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</si>
  <si>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</si>
  <si>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</si>
  <si>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</si>
  <si>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</si>
  <si>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</si>
  <si>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</si>
  <si>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</si>
  <si>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</si>
  <si>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</si>
  <si>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</si>
  <si>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</si>
  <si>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</si>
  <si>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</si>
  <si>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</si>
  <si>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</si>
  <si>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</si>
  <si>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</si>
  <si>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</si>
  <si>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</si>
  <si>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</si>
  <si>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</si>
  <si>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</si>
  <si>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</si>
  <si>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</si>
  <si>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</si>
  <si>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</si>
  <si>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</si>
  <si>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</si>
  <si>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</si>
  <si>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</si>
  <si>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</si>
  <si>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</si>
  <si>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</si>
  <si>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</si>
  <si>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</si>
  <si>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</si>
  <si>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</si>
  <si>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</si>
  <si>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</si>
  <si>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</si>
  <si>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</si>
  <si>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</si>
  <si>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</si>
  <si>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</si>
  <si>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</si>
  <si>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</si>
  <si>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</si>
  <si>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</si>
  <si>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</si>
  <si>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</si>
  <si>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</si>
  <si>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</si>
  <si>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</si>
  <si>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</si>
  <si>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</si>
  <si>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</si>
  <si>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</si>
  <si>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</si>
  <si>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</si>
  <si>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</si>
  <si>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</si>
  <si>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</si>
  <si>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</si>
  <si>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</si>
  <si>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</si>
  <si>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</si>
  <si>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</si>
  <si>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</si>
  <si>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</si>
  <si>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</si>
  <si>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</si>
  <si>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</si>
  <si>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</si>
  <si>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</si>
  <si>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</si>
  <si>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</si>
  <si>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</si>
  <si>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</si>
  <si>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</si>
  <si>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</si>
  <si>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</si>
  <si>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</si>
  <si>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</si>
  <si>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</si>
  <si>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</si>
  <si>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</si>
  <si>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</si>
  <si>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</si>
  <si>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</si>
  <si>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</si>
  <si>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</si>
  <si>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</si>
  <si>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</si>
  <si>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</si>
  <si>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</si>
  <si>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</si>
  <si>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</si>
  <si>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</si>
  <si>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</si>
  <si>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</si>
  <si>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</si>
  <si>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</si>
  <si>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</si>
  <si>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</si>
  <si>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</si>
  <si>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</si>
  <si>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</si>
  <si>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</si>
  <si>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</si>
  <si>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</si>
  <si>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</si>
  <si>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</si>
  <si>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</si>
  <si>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</si>
  <si>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</si>
  <si>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</si>
  <si>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</si>
  <si>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</si>
  <si>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</si>
  <si>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</si>
  <si>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</si>
  <si>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</si>
  <si>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</si>
  <si>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</si>
  <si>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</si>
  <si>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</si>
  <si>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</si>
  <si>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</si>
  <si>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</si>
  <si>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</si>
  <si>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</si>
  <si>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</si>
  <si>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</si>
  <si>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</si>
  <si>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</si>
  <si>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</si>
  <si>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</si>
  <si>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</si>
  <si>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</si>
  <si>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</si>
  <si>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</si>
  <si>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</si>
  <si>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</si>
  <si>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</si>
  <si>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</si>
  <si>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</si>
  <si>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</si>
  <si>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</si>
  <si>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</si>
  <si>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</si>
  <si>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</si>
  <si>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</si>
  <si>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</si>
  <si>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</si>
  <si>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</si>
  <si>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</si>
  <si>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</si>
  <si>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</si>
  <si>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</si>
  <si>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</si>
  <si>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</si>
  <si>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</si>
  <si>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</si>
  <si>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</si>
  <si>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</si>
  <si>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</si>
  <si>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</si>
  <si>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</si>
  <si>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</si>
  <si>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</si>
  <si>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</si>
  <si>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</si>
  <si>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</si>
  <si>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</si>
  <si>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</si>
  <si>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</si>
  <si>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</si>
  <si>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</si>
  <si>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</si>
  <si>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</si>
  <si>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</si>
  <si>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</si>
  <si>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</si>
  <si>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</si>
  <si>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</si>
  <si>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</si>
  <si>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</si>
  <si>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</si>
  <si>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</si>
  <si>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</si>
  <si>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</si>
  <si>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</si>
  <si>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</si>
  <si>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</si>
  <si>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</si>
  <si>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</si>
  <si>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</si>
  <si>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</si>
  <si>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</si>
  <si>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</si>
  <si>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</si>
  <si>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</si>
  <si>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</si>
  <si>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</si>
  <si>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</si>
  <si>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</si>
  <si>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</si>
  <si>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</si>
  <si>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</si>
  <si>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</si>
  <si>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</si>
  <si>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</si>
  <si>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</si>
  <si>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</si>
  <si>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</si>
  <si>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</si>
  <si>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</si>
  <si>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</si>
  <si>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</si>
  <si>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</si>
  <si>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</si>
  <si>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</si>
  <si>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</si>
  <si>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</si>
  <si>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</si>
  <si>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</si>
  <si>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</si>
  <si>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</si>
  <si>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</si>
  <si>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</si>
  <si>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</si>
  <si>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</si>
  <si>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</si>
  <si>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</si>
  <si>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</si>
  <si>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</si>
  <si>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</si>
  <si>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</si>
  <si>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</si>
  <si>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</si>
  <si>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</si>
  <si>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</si>
  <si>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</si>
  <si>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</si>
  <si>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</si>
  <si>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</si>
  <si>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</si>
  <si>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</si>
  <si>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</si>
  <si>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</si>
  <si>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</si>
  <si>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</si>
  <si>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</si>
  <si>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</si>
  <si>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</si>
  <si>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</si>
  <si>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</si>
  <si>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</si>
  <si>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</si>
  <si>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</si>
  <si>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</si>
  <si>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</si>
  <si>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</si>
  <si>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</si>
  <si>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</si>
  <si>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</si>
  <si>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</si>
  <si>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</si>
  <si>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</si>
  <si>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</si>
  <si>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</si>
  <si>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</si>
  <si>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</si>
  <si>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</si>
  <si>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</si>
  <si>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</si>
  <si>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</si>
  <si>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</si>
  <si>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</si>
  <si>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</si>
  <si>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</si>
  <si>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</si>
  <si>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</si>
  <si>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</si>
  <si>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</si>
  <si>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</si>
  <si>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</si>
  <si>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</si>
  <si>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</si>
  <si>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</si>
  <si>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</si>
  <si>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</si>
  <si>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</si>
  <si>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</si>
  <si>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</si>
  <si>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</si>
  <si>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</si>
  <si>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</si>
  <si>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</si>
  <si>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</si>
  <si>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</si>
  <si>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</si>
  <si>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</si>
  <si>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</si>
  <si>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</si>
  <si>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</si>
  <si>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</si>
  <si>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</si>
  <si>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</si>
  <si>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</si>
  <si>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</si>
  <si>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</si>
  <si>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</si>
  <si>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</si>
  <si>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</si>
  <si>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</si>
  <si>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</si>
  <si>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</si>
  <si>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</si>
  <si>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</si>
  <si>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</si>
  <si>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</si>
  <si>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</si>
  <si>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</si>
  <si>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</si>
  <si>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</si>
  <si>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</si>
  <si>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</si>
  <si>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</si>
  <si>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</si>
  <si>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</si>
  <si>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</si>
  <si>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</si>
  <si>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</si>
  <si>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</si>
  <si>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</si>
  <si>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</si>
  <si>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</si>
  <si>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</si>
  <si>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</si>
  <si>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</si>
  <si>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</si>
  <si>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</si>
  <si>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</si>
  <si>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</si>
  <si>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</si>
  <si>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</si>
  <si>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</si>
  <si>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</si>
  <si>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</si>
  <si>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</si>
  <si>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</si>
  <si>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</si>
  <si>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</si>
  <si>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</si>
  <si>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</si>
  <si>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</si>
  <si>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</si>
  <si>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</si>
  <si>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</si>
  <si>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</si>
  <si>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</si>
  <si>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</si>
  <si>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</si>
  <si>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</si>
  <si>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</si>
  <si>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</si>
  <si>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</si>
  <si>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</si>
  <si>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</si>
  <si>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</si>
  <si>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</si>
  <si>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</si>
  <si>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</si>
  <si>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</si>
  <si>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</si>
  <si>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</si>
  <si>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</si>
  <si>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</si>
  <si>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</si>
  <si>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</si>
  <si>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</si>
  <si>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</si>
  <si>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</si>
  <si>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</si>
  <si>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</si>
  <si>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</si>
  <si>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</si>
  <si>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</si>
  <si>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</si>
  <si>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</si>
  <si>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</si>
  <si>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</si>
  <si>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</si>
  <si>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</si>
  <si>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</si>
  <si>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</si>
  <si>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</si>
  <si>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</si>
  <si>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</si>
  <si>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</si>
  <si>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</si>
  <si>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</si>
  <si>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</si>
  <si>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</si>
  <si>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</si>
  <si>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</si>
  <si>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</si>
  <si>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</si>
  <si>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</si>
  <si>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</si>
  <si>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</si>
  <si>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</si>
  <si>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</si>
  <si>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</si>
  <si>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</si>
  <si>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</si>
  <si>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</si>
  <si>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</si>
  <si>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</si>
  <si>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</si>
  <si>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</si>
  <si>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</si>
  <si>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</si>
  <si>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</si>
  <si>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</si>
  <si>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</si>
  <si>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</si>
  <si>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</si>
  <si>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</si>
  <si>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</si>
  <si>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</si>
  <si>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</si>
  <si>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</si>
  <si>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</si>
  <si>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</si>
  <si>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</si>
  <si>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</si>
  <si>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</si>
  <si>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</si>
  <si>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</si>
  <si>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</si>
  <si>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</si>
  <si>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</si>
  <si>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</si>
  <si>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</si>
  <si>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</si>
  <si>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</si>
  <si>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</si>
  <si>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</si>
  <si>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</si>
  <si>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</si>
  <si>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</si>
  <si>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</si>
  <si>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</si>
  <si>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</si>
  <si>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</si>
  <si>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</si>
  <si>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</si>
  <si>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</si>
  <si>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</si>
  <si>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</si>
  <si>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</si>
  <si>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</si>
  <si>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</si>
  <si>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</si>
  <si>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</si>
  <si>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</si>
  <si>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</si>
  <si>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</si>
  <si>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</si>
  <si>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</si>
  <si>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</si>
  <si>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</si>
  <si>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</si>
  <si>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</si>
  <si>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</si>
  <si>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</si>
  <si>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</si>
  <si>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</si>
  <si>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</si>
  <si>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</si>
  <si>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</si>
  <si>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</si>
  <si>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</si>
  <si>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</si>
  <si>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</si>
  <si>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</si>
  <si>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</si>
  <si>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</si>
  <si>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</si>
  <si>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</si>
  <si>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</si>
  <si>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</si>
  <si>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</si>
  <si>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</si>
  <si>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</si>
  <si>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</si>
  <si>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</si>
  <si>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</si>
  <si>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</si>
  <si>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</si>
  <si>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</si>
  <si>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</si>
  <si>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</si>
  <si>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</si>
  <si>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</si>
  <si>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</si>
  <si>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</si>
  <si>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</si>
  <si>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</si>
  <si>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</si>
  <si>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</si>
  <si>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</si>
  <si>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</si>
  <si>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</si>
  <si>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</si>
  <si>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</si>
  <si>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</si>
  <si>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</si>
  <si>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</si>
  <si>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</si>
  <si>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</si>
  <si>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</si>
  <si>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</si>
  <si>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</si>
  <si>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</si>
  <si>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</si>
  <si>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</si>
  <si>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</si>
  <si>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</si>
  <si>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</si>
  <si>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</si>
  <si>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</si>
  <si>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</si>
  <si>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</si>
  <si>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</si>
  <si>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</si>
  <si>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</si>
  <si>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</si>
  <si>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</si>
  <si>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</si>
  <si>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</si>
  <si>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</si>
  <si>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</si>
  <si>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</si>
  <si>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</si>
  <si>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</si>
  <si>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</si>
  <si>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</si>
  <si>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</si>
  <si>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</si>
  <si>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</si>
  <si>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</si>
  <si>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</si>
  <si>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</si>
  <si>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</si>
  <si>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</si>
  <si>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</si>
  <si>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</si>
  <si>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</si>
  <si>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</si>
  <si>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</si>
  <si>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</si>
  <si>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</si>
  <si>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</si>
  <si>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</si>
  <si>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</si>
  <si>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</si>
  <si>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</si>
  <si>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</si>
  <si>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</si>
  <si>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</si>
  <si>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</si>
  <si>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</si>
  <si>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</si>
  <si>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</si>
  <si>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</si>
  <si>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</si>
  <si>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</si>
  <si>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</si>
  <si>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</si>
  <si>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</si>
  <si>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</si>
  <si>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</si>
  <si>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</si>
  <si>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</si>
  <si>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</si>
  <si>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</si>
  <si>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</si>
  <si>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</si>
  <si>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</si>
  <si>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</si>
  <si>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</si>
  <si>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</si>
  <si>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</si>
  <si>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</si>
  <si>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</si>
  <si>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</si>
  <si>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</si>
  <si>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</si>
  <si>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</si>
  <si>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</si>
  <si>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</si>
  <si>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</si>
  <si>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</si>
  <si>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</si>
  <si>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</si>
  <si>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</si>
  <si>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</si>
  <si>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</si>
  <si>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</si>
  <si>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</si>
  <si>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</si>
  <si>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</si>
  <si>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</si>
  <si>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</si>
  <si>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</si>
  <si>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</si>
  <si>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</si>
  <si>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</si>
  <si>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</si>
  <si>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</si>
  <si>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</si>
  <si>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</si>
  <si>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</si>
  <si>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</si>
  <si>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</si>
  <si>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</si>
  <si>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</si>
  <si>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</si>
  <si>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</si>
  <si>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</si>
  <si>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</si>
  <si>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</si>
  <si>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</si>
  <si>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</si>
  <si>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</si>
  <si>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</si>
  <si>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</si>
  <si>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</si>
  <si>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</si>
  <si>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</si>
  <si>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</si>
  <si>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</si>
  <si>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</si>
  <si>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</si>
  <si>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</si>
  <si>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</si>
  <si>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</si>
  <si>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</si>
  <si>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</si>
  <si>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</si>
  <si>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</si>
  <si>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</si>
  <si>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</si>
  <si>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</si>
  <si>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</si>
  <si>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</si>
  <si>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</si>
  <si>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</si>
  <si>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</si>
  <si>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</si>
  <si>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</si>
  <si>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</si>
  <si>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</si>
  <si>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</si>
  <si>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</si>
  <si>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</si>
  <si>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</si>
  <si>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</si>
  <si>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</si>
  <si>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</si>
  <si>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</si>
  <si>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</si>
  <si>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</si>
  <si>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</si>
  <si>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</si>
  <si>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</si>
  <si>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</si>
  <si>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</si>
  <si>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</si>
  <si>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</si>
  <si>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</si>
  <si>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</si>
  <si>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</si>
  <si>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</si>
  <si>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</si>
  <si>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</si>
  <si>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</si>
  <si>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</si>
  <si>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</si>
  <si>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</si>
  <si>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</si>
  <si>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</si>
  <si>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</si>
  <si>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</si>
  <si>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</si>
  <si>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</si>
  <si>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</si>
  <si>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</si>
  <si>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</si>
  <si>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</si>
  <si>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</si>
  <si>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</si>
  <si>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</si>
  <si>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</si>
  <si>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</si>
  <si>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</si>
  <si>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</si>
  <si>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</si>
  <si>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</si>
  <si>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</si>
  <si>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</si>
  <si>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</si>
  <si>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</si>
  <si>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</si>
  <si>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</si>
  <si>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</si>
  <si>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</si>
  <si>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</si>
  <si>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</si>
  <si>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</si>
  <si>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</si>
  <si>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</si>
  <si>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</si>
  <si>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</si>
  <si>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</si>
  <si>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</si>
  <si>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</si>
  <si>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</si>
  <si>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</si>
  <si>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</si>
  <si>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</si>
  <si>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</si>
  <si>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</si>
  <si>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</si>
  <si>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</si>
  <si>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</si>
  <si>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</si>
  <si>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</si>
  <si>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</si>
  <si>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</si>
  <si>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</si>
  <si>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</si>
  <si>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</si>
  <si>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</si>
  <si>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</si>
  <si>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</si>
  <si>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</si>
  <si>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</si>
  <si>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</si>
  <si>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</si>
  <si>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</si>
  <si>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</si>
  <si>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</si>
  <si>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</si>
  <si>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</si>
  <si>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</si>
  <si>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</si>
  <si>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</si>
  <si>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</si>
  <si>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</si>
  <si>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</si>
  <si>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</si>
  <si>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</si>
  <si>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</si>
  <si>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</si>
  <si>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</si>
  <si>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</si>
  <si>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</si>
  <si>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</si>
  <si>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</si>
  <si>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</si>
  <si>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</si>
  <si>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</si>
  <si>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</si>
  <si>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</si>
  <si>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</si>
  <si>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</si>
  <si>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</si>
  <si>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</si>
  <si>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</si>
  <si>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</si>
  <si>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</si>
  <si>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</si>
  <si>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</si>
  <si>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</si>
  <si>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</si>
  <si>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</si>
  <si>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</si>
  <si>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</si>
  <si>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</si>
  <si>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</si>
  <si>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</si>
  <si>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</si>
  <si>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</si>
  <si>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</si>
  <si>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</si>
  <si>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</si>
  <si>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</si>
  <si>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</si>
  <si>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</si>
  <si>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</si>
  <si>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</si>
  <si>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</si>
  <si>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</si>
  <si>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</si>
  <si>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</si>
  <si>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</si>
  <si>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</si>
  <si>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</si>
  <si>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</si>
  <si>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</si>
  <si>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</si>
  <si>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</si>
  <si>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</si>
  <si>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</si>
  <si>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</si>
  <si>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</si>
  <si>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</si>
  <si>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</si>
  <si>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</si>
  <si>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</si>
  <si>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</si>
  <si>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</si>
  <si>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</si>
  <si>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</si>
  <si>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</si>
  <si>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</si>
  <si>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</si>
  <si>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</si>
  <si>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</si>
  <si>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</si>
  <si>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</si>
  <si>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</si>
  <si>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</si>
  <si>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</si>
  <si>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</si>
  <si>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</si>
  <si>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</si>
  <si>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</si>
  <si>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</si>
  <si>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</si>
  <si>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</si>
  <si>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</si>
  <si>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</si>
  <si>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</si>
  <si>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</si>
  <si>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</si>
  <si>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</si>
  <si>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</si>
  <si>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</si>
  <si>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</si>
  <si>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</si>
  <si>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</si>
  <si>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</si>
  <si>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</si>
  <si>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</si>
  <si>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</si>
  <si>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</si>
  <si>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</si>
  <si>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</si>
  <si>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</si>
  <si>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</si>
  <si>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</si>
  <si>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</si>
  <si>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</si>
  <si>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</si>
  <si>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</si>
  <si>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</si>
  <si>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</si>
  <si>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</si>
  <si>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</si>
  <si>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</si>
  <si>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</si>
  <si>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</si>
  <si>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</si>
  <si>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</si>
  <si>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</si>
  <si>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</si>
  <si>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</si>
  <si>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</si>
  <si>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</si>
  <si>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</si>
  <si>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</si>
  <si>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</si>
  <si>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</si>
  <si>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</si>
  <si>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</si>
  <si>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</si>
  <si>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</si>
  <si>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</si>
  <si>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</si>
  <si>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</si>
  <si>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</si>
  <si>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</si>
  <si>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</si>
  <si>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</si>
  <si>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</si>
  <si>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</si>
  <si>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</si>
  <si>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</si>
  <si>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</si>
  <si>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</si>
  <si>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</si>
  <si>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</si>
  <si>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</si>
  <si>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</si>
  <si>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</si>
  <si>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</si>
  <si>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</si>
  <si>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</si>
  <si>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</si>
  <si>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</si>
  <si>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</si>
  <si>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</si>
  <si>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</si>
  <si>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</si>
  <si>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</si>
  <si>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</si>
  <si>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</si>
  <si>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</si>
  <si>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</si>
  <si>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</si>
  <si>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</si>
  <si>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</si>
  <si>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</si>
  <si>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</si>
  <si>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</si>
  <si>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</si>
  <si>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</si>
  <si>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</si>
  <si>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</si>
  <si>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</si>
  <si>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</si>
  <si>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</si>
  <si>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</si>
  <si>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</si>
  <si>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</si>
  <si>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</si>
  <si>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</si>
  <si>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</si>
  <si>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</si>
  <si>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</si>
  <si>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</si>
  <si>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</si>
  <si>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</si>
  <si>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</si>
  <si>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</si>
  <si>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</si>
  <si>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</si>
  <si>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</si>
  <si>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</si>
  <si>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</si>
  <si>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</si>
  <si>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</si>
  <si>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</si>
  <si>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</si>
  <si>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</si>
  <si>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</si>
  <si>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</si>
  <si>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</si>
  <si>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</si>
  <si>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</si>
  <si>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</si>
  <si>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</si>
  <si>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</si>
  <si>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</si>
  <si>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</si>
  <si>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</si>
  <si>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</si>
  <si>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</si>
  <si>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</si>
  <si>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</si>
  <si>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</si>
  <si>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</si>
  <si>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</si>
  <si>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</si>
  <si>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</si>
  <si>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</si>
  <si>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</si>
  <si>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</si>
  <si>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</si>
  <si>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</si>
  <si>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</si>
  <si>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</si>
  <si>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</si>
  <si>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</si>
  <si>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</si>
  <si>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</si>
  <si>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</si>
  <si>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</si>
  <si>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</si>
  <si>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</si>
  <si>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</si>
  <si>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</si>
  <si>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</si>
  <si>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</si>
  <si>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</si>
  <si>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</si>
  <si>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</si>
  <si>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</si>
  <si>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</si>
  <si>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</si>
  <si>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</si>
  <si>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</si>
  <si>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</si>
  <si>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</si>
  <si>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</si>
  <si>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</si>
  <si>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</si>
  <si>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</si>
  <si>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</si>
  <si>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</si>
  <si>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</si>
  <si>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</si>
  <si>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</si>
  <si>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</si>
  <si>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</si>
  <si>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</si>
  <si>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</si>
  <si>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</si>
  <si>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</si>
  <si>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</si>
  <si>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</si>
  <si>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</si>
  <si>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</si>
  <si>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</si>
  <si>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</si>
  <si>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</si>
  <si>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</si>
  <si>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</si>
  <si>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</si>
  <si>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</si>
  <si>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</si>
  <si>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</si>
  <si>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</si>
  <si>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</si>
  <si>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</si>
  <si>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</si>
  <si>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</si>
  <si>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</si>
  <si>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</si>
  <si>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</si>
  <si>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</si>
  <si>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</si>
  <si>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</si>
  <si>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</si>
  <si>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</si>
  <si>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</si>
  <si>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</si>
  <si>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</si>
  <si>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</si>
  <si>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</si>
  <si>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</si>
  <si>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</si>
  <si>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</si>
  <si>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</si>
  <si>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</si>
  <si>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</si>
  <si>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</si>
  <si>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</si>
  <si>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</si>
  <si>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</si>
  <si>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</si>
  <si>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</si>
  <si>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</si>
  <si>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</si>
  <si>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</si>
  <si>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</si>
  <si>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</si>
  <si>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</si>
  <si>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</si>
  <si>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</si>
  <si>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</si>
  <si>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</si>
  <si>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</si>
  <si>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</si>
  <si>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</si>
  <si>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</si>
  <si>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</si>
  <si>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</si>
  <si>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</si>
  <si>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</si>
  <si>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</si>
  <si>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</si>
  <si>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</si>
  <si>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</si>
  <si>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</si>
  <si>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</si>
  <si>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</si>
  <si>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</si>
  <si>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</si>
  <si>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</si>
  <si>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</si>
  <si>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</si>
  <si>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</si>
  <si>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</si>
  <si>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</si>
  <si>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</si>
  <si>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</si>
  <si>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</si>
  <si>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</si>
  <si>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</si>
  <si>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</si>
  <si>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</si>
  <si>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</si>
  <si>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</si>
  <si>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</si>
  <si>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</si>
  <si>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</si>
  <si>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</si>
  <si>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</si>
  <si>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</si>
  <si>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</si>
  <si>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</si>
  <si>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</si>
  <si>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</si>
  <si>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</si>
  <si>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</si>
  <si>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</si>
  <si>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</si>
  <si>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</si>
  <si>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</si>
  <si>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</si>
  <si>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</si>
  <si>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</si>
  <si>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</si>
  <si>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</si>
  <si>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</si>
  <si>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</si>
  <si>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</si>
  <si>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</si>
  <si>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</si>
  <si>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</si>
  <si>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</si>
  <si>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</si>
  <si>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</si>
  <si>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</si>
  <si>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</si>
  <si>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</si>
  <si>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</si>
  <si>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</si>
  <si>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</si>
  <si>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</si>
  <si>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</si>
  <si>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</si>
  <si>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</si>
  <si>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</si>
  <si>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</si>
  <si>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</si>
  <si>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</si>
  <si>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</si>
  <si>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</si>
  <si>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</si>
  <si>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</si>
  <si>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</si>
  <si>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</si>
  <si>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</si>
  <si>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</si>
  <si>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</si>
  <si>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</si>
  <si>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</si>
  <si>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</si>
  <si>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</si>
  <si>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</si>
  <si>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</si>
  <si>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</si>
  <si>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</si>
  <si>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</si>
  <si>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</si>
  <si>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</si>
  <si>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</si>
  <si>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</si>
  <si>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</si>
  <si>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</si>
  <si>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</si>
  <si>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</si>
  <si>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</si>
  <si>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</si>
  <si>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</si>
  <si>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</si>
  <si>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</si>
  <si>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</si>
  <si>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</si>
  <si>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</si>
  <si>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</si>
  <si>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</si>
  <si>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</si>
  <si>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</si>
  <si>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</si>
  <si>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</si>
  <si>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</si>
  <si>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</si>
  <si>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</si>
  <si>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</si>
  <si>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</si>
  <si>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</si>
  <si>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</si>
  <si>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</si>
  <si>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</si>
  <si>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</si>
  <si>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</si>
  <si>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</si>
  <si>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</si>
  <si>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</si>
  <si>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</si>
  <si>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</si>
  <si>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</si>
  <si>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</si>
  <si>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</si>
  <si>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</si>
  <si>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</si>
  <si>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</si>
  <si>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</si>
  <si>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</si>
  <si>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</si>
  <si>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</si>
  <si>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</si>
  <si>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</si>
  <si>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</si>
  <si>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</si>
  <si>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</si>
  <si>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</si>
  <si>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</si>
  <si>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</si>
  <si>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</si>
  <si>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</si>
  <si>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</si>
  <si>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</si>
  <si>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</si>
  <si>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</si>
  <si>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</si>
  <si>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</si>
  <si>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</si>
  <si>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</si>
  <si>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</si>
  <si>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</si>
  <si>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</si>
  <si>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</si>
  <si>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</si>
  <si>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</si>
  <si>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</si>
  <si>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</si>
  <si>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</si>
  <si>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</si>
  <si>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</si>
  <si>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</si>
  <si>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</si>
  <si>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</si>
  <si>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</si>
  <si>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</si>
  <si>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</si>
  <si>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</si>
  <si>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</si>
  <si>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</si>
  <si>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</si>
  <si>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</si>
  <si>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</si>
  <si>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</si>
  <si>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</si>
  <si>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</si>
  <si>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</si>
  <si>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</si>
  <si>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</si>
  <si>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</si>
  <si>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</si>
  <si>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</si>
  <si>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</si>
  <si>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</si>
  <si>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</si>
  <si>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</si>
  <si>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</si>
  <si>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</si>
  <si>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</si>
  <si>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</si>
  <si>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</si>
  <si>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</si>
  <si>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</si>
  <si>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</si>
  <si>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</si>
  <si>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</si>
  <si>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</si>
  <si>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</si>
  <si>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</si>
  <si>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</si>
  <si>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</si>
  <si>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</si>
  <si>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</si>
  <si>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</si>
  <si>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</si>
  <si>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</si>
  <si>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</si>
  <si>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</si>
  <si>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</si>
  <si>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</si>
  <si>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</si>
  <si>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</si>
  <si>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</si>
  <si>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</si>
  <si>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</si>
  <si>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</si>
  <si>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</si>
  <si>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</si>
  <si>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</si>
  <si>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</si>
  <si>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</si>
  <si>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</si>
  <si>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</si>
  <si>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</si>
  <si>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</si>
  <si>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</si>
  <si>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</si>
  <si>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</si>
  <si>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</si>
  <si>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</si>
  <si>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</si>
  <si>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</si>
  <si>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</si>
  <si>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</si>
  <si>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</si>
  <si>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</si>
  <si>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</si>
  <si>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</si>
  <si>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</si>
  <si>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</si>
  <si>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</si>
  <si>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</si>
  <si>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</si>
  <si>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</si>
  <si>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</si>
  <si>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</si>
  <si>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</si>
  <si>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</si>
  <si>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</si>
  <si>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</si>
  <si>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</si>
  <si>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</si>
  <si>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</si>
  <si>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</si>
  <si>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</si>
  <si>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</si>
  <si>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</si>
  <si>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</si>
  <si>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</si>
  <si>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</si>
  <si>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</si>
  <si>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</si>
  <si>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</si>
  <si>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</si>
  <si>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</si>
  <si>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</si>
  <si>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</si>
  <si>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</si>
  <si>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</si>
  <si>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</si>
  <si>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</si>
  <si>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</si>
  <si>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</si>
  <si>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</si>
  <si>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</si>
  <si>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</si>
  <si>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</si>
  <si>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</si>
  <si>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</si>
  <si>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</si>
  <si>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</si>
  <si>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</si>
  <si>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</si>
  <si>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</si>
  <si>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</si>
  <si>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</si>
  <si>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</si>
  <si>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</si>
  <si>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</si>
  <si>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</si>
  <si>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</si>
  <si>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</si>
  <si>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</si>
  <si>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</si>
  <si>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</si>
  <si>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</si>
  <si>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</si>
  <si>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</si>
  <si>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</si>
  <si>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</si>
  <si>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</si>
  <si>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</si>
  <si>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</si>
  <si>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</si>
  <si>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</si>
  <si>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</si>
  <si>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</si>
  <si>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</si>
  <si>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</si>
  <si>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</si>
  <si>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</si>
  <si>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</si>
  <si>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</si>
  <si>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</si>
  <si>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</si>
  <si>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</si>
  <si>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</si>
  <si>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</si>
  <si>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</si>
  <si>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</si>
  <si>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</si>
  <si>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</si>
  <si>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</si>
  <si>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</si>
  <si>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</si>
  <si>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</si>
  <si>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</si>
  <si>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</si>
  <si>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</si>
  <si>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</si>
  <si>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</si>
  <si>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</si>
  <si>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</si>
  <si>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</si>
  <si>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</si>
  <si>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</si>
  <si>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</si>
  <si>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</si>
  <si>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</si>
  <si>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</si>
  <si>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</si>
  <si>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</si>
  <si>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</si>
  <si>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</si>
  <si>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</si>
  <si>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</si>
  <si>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</si>
  <si>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</si>
  <si>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</si>
  <si>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</si>
  <si>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</si>
  <si>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</si>
  <si>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</si>
  <si>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</si>
  <si>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</si>
  <si>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</si>
  <si>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</si>
  <si>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</si>
  <si>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</si>
  <si>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</si>
  <si>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</si>
  <si>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</si>
  <si>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</si>
  <si>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</si>
  <si>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</si>
  <si>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</si>
  <si>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</si>
  <si>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</si>
  <si>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</si>
  <si>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</si>
  <si>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</si>
  <si>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</si>
  <si>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</si>
  <si>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</si>
  <si>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</si>
  <si>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</si>
  <si>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</si>
  <si>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</si>
  <si>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</si>
  <si>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</si>
  <si>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</si>
  <si>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</si>
  <si>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</si>
  <si>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</si>
  <si>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</si>
  <si>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</si>
  <si>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</si>
  <si>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</si>
  <si>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</si>
  <si>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</si>
  <si>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</si>
  <si>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</si>
  <si>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</si>
  <si>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</si>
  <si>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</si>
  <si>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</si>
  <si>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</si>
  <si>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</si>
  <si>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</si>
  <si>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</si>
  <si>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</si>
  <si>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</si>
  <si>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</si>
  <si>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</si>
  <si>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</si>
  <si>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</si>
  <si>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</si>
  <si>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</si>
  <si>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</si>
  <si>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</si>
  <si>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</si>
  <si>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</si>
  <si>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</si>
  <si>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</si>
  <si>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</si>
  <si>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</si>
  <si>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</si>
  <si>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</si>
  <si>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</si>
  <si>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</si>
  <si>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</si>
  <si>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</si>
  <si>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</si>
  <si>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</si>
  <si>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</si>
  <si>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</si>
  <si>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</si>
  <si>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</si>
  <si>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</si>
  <si>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</si>
  <si>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</si>
  <si>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</si>
  <si>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</si>
  <si>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</si>
  <si>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</si>
  <si>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</si>
  <si>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</si>
  <si>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</si>
  <si>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</si>
  <si>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</si>
  <si>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</si>
  <si>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</si>
  <si>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</si>
  <si>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</si>
  <si>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</si>
  <si>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</si>
  <si>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</si>
  <si>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</si>
  <si>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</si>
  <si>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</si>
  <si>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</si>
  <si>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</si>
  <si>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</si>
  <si>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</si>
  <si>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</si>
  <si>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</si>
  <si>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</si>
  <si>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</si>
  <si>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</si>
  <si>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</si>
  <si>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</si>
  <si>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</si>
  <si>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</si>
  <si>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</si>
  <si>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</si>
  <si>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</si>
  <si>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</si>
  <si>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</si>
  <si>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</si>
  <si>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</si>
  <si>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</si>
  <si>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</si>
  <si>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</si>
  <si>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</si>
  <si>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</si>
  <si>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</si>
  <si>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</si>
  <si>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</si>
  <si>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</si>
  <si>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</si>
  <si>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</si>
  <si>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</si>
  <si>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</si>
  <si>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</si>
  <si>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</si>
  <si>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</si>
  <si>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</si>
  <si>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</si>
  <si>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</si>
  <si>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</si>
  <si>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</si>
  <si>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</si>
  <si>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</si>
  <si>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</si>
  <si>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</si>
  <si>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</si>
  <si>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</si>
  <si>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</si>
  <si>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</si>
  <si>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</si>
  <si>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</si>
  <si>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</si>
  <si>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</si>
  <si>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</si>
  <si>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</si>
  <si>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</si>
  <si>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</si>
  <si>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</si>
  <si>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</si>
  <si>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</si>
  <si>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</si>
  <si>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</si>
  <si>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</si>
  <si>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</si>
  <si>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</si>
  <si>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</si>
  <si>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</si>
  <si>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</si>
  <si>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</si>
  <si>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</si>
  <si>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</si>
  <si>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</si>
  <si>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</si>
  <si>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</si>
  <si>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</si>
  <si>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</si>
  <si>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</si>
  <si>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</si>
  <si>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</si>
  <si>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</si>
  <si>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</si>
  <si>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</si>
  <si>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</si>
  <si>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</si>
  <si>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</si>
  <si>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</si>
  <si>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</si>
  <si>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</si>
  <si>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</si>
  <si>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</si>
  <si>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</si>
  <si>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</si>
  <si>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</si>
  <si>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</si>
  <si>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</si>
  <si>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</si>
  <si>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</si>
  <si>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</si>
  <si>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</si>
  <si>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</si>
  <si>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</si>
  <si>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</si>
  <si>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</si>
  <si>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</si>
  <si>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</si>
  <si>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</si>
  <si>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</si>
  <si>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</si>
  <si>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</si>
  <si>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</si>
  <si>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</si>
  <si>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</si>
  <si>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</si>
  <si>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</si>
  <si>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</si>
  <si>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</si>
  <si>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</si>
  <si>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</si>
  <si>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</si>
  <si>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</si>
  <si>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</si>
  <si>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</si>
  <si>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</si>
  <si>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</si>
  <si>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</si>
  <si>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</si>
  <si>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</si>
  <si>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</si>
  <si>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</si>
  <si>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</si>
  <si>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</si>
  <si>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</si>
  <si>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</si>
  <si>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</si>
  <si>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</si>
  <si>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</si>
  <si>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</si>
  <si>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</si>
  <si>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</si>
  <si>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</si>
  <si>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</si>
  <si>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</si>
  <si>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</si>
  <si>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</si>
  <si>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</si>
  <si>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</si>
  <si>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</si>
  <si>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</si>
  <si>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</si>
  <si>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</si>
  <si>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</si>
  <si>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</si>
  <si>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</si>
  <si>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</si>
  <si>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</si>
  <si>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</si>
  <si>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</si>
  <si>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</si>
  <si>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</si>
  <si>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</si>
  <si>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</si>
  <si>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</si>
  <si>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</si>
  <si>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</si>
  <si>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</si>
  <si>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</si>
  <si>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</si>
  <si>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</si>
  <si>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</si>
  <si>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</si>
  <si>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</si>
  <si>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</si>
  <si>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</si>
  <si>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</si>
  <si>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</si>
  <si>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</si>
  <si>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</si>
  <si>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</si>
  <si>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</si>
  <si>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</si>
  <si>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</si>
  <si>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</si>
  <si>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</si>
  <si>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</si>
  <si>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</si>
  <si>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</si>
  <si>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</si>
  <si>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</si>
  <si>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</si>
  <si>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</si>
  <si>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</si>
  <si>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</si>
  <si>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</si>
  <si>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</si>
  <si>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</si>
  <si>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</si>
  <si>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</si>
  <si>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</si>
  <si>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</si>
  <si>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</si>
  <si>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</si>
  <si>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</si>
  <si>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</si>
  <si>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</si>
  <si>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</si>
  <si>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</si>
  <si>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</si>
  <si>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</si>
  <si>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</si>
  <si>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</si>
  <si>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</si>
  <si>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</si>
  <si>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</si>
  <si>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</si>
  <si>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</si>
  <si>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</si>
  <si>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</si>
  <si>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</si>
  <si>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</si>
  <si>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</si>
  <si>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</si>
  <si>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</si>
  <si>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</si>
  <si>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</si>
  <si>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</si>
  <si>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</si>
  <si>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</si>
  <si>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</si>
  <si>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</si>
  <si>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</si>
  <si>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</si>
  <si>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</si>
  <si>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</si>
  <si>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</si>
  <si>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</si>
  <si>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</si>
  <si>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</si>
  <si>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</si>
  <si>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</si>
  <si>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</si>
  <si>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</si>
  <si>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</si>
  <si>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</si>
  <si>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</si>
  <si>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</si>
  <si>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</si>
  <si>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</si>
  <si>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</si>
  <si>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</si>
  <si>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</si>
  <si>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</si>
  <si>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</si>
  <si>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</si>
  <si>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</si>
  <si>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</si>
  <si>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</si>
  <si>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</si>
  <si>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</si>
  <si>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</si>
  <si>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</si>
  <si>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</si>
  <si>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</si>
  <si>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</si>
  <si>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</si>
  <si>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</si>
  <si>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</si>
  <si>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</si>
  <si>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</si>
  <si>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</si>
  <si>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</si>
  <si>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</si>
  <si>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</si>
  <si>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</si>
  <si>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</si>
  <si>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</si>
  <si>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</si>
  <si>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</si>
  <si>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</si>
  <si>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</si>
  <si>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</si>
  <si>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</si>
  <si>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</si>
  <si>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</si>
  <si>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</si>
  <si>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</si>
  <si>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</si>
  <si>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</si>
  <si>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</si>
  <si>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</si>
  <si>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</si>
  <si>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</si>
  <si>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</si>
  <si>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</si>
  <si>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</si>
  <si>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</si>
  <si>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</si>
  <si>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</si>
  <si>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</si>
  <si>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</si>
  <si>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</si>
  <si>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</si>
  <si>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</si>
  <si>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</si>
  <si>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</si>
  <si>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</si>
  <si>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</si>
  <si>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</si>
  <si>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</si>
  <si>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</si>
  <si>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</si>
  <si>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</si>
  <si>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</si>
  <si>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</si>
  <si>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</si>
  <si>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</si>
  <si>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</si>
  <si>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</si>
  <si>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</si>
  <si>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</si>
  <si>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</si>
  <si>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</si>
  <si>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</si>
  <si>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</si>
  <si>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</si>
  <si>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</si>
  <si>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</si>
  <si>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</si>
  <si>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</si>
  <si>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</si>
  <si>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</si>
  <si>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</si>
  <si>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</si>
  <si>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</si>
  <si>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</si>
  <si>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</si>
  <si>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</si>
  <si>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</si>
  <si>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</si>
  <si>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</si>
  <si>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</si>
  <si>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</si>
  <si>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</si>
  <si>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</si>
  <si>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</si>
  <si>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</si>
  <si>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</si>
  <si>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</si>
  <si>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</si>
  <si>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</si>
  <si>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</si>
  <si>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</si>
  <si>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</si>
  <si>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</si>
  <si>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</si>
  <si>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</si>
  <si>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</si>
  <si>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</si>
  <si>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</si>
  <si>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</si>
  <si>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</si>
  <si>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</si>
  <si>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</si>
  <si>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</si>
  <si>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</si>
  <si>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</si>
  <si>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</si>
  <si>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</si>
  <si>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</si>
  <si>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</si>
  <si>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</si>
  <si>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</si>
  <si>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</si>
  <si>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</si>
  <si>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</si>
  <si>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</si>
  <si>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</si>
  <si>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</si>
  <si>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</si>
  <si>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</si>
  <si>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</si>
  <si>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</si>
  <si>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</si>
  <si>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</si>
  <si>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</si>
  <si>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</si>
  <si>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</si>
  <si>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</si>
  <si>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</si>
  <si>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</si>
  <si>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</si>
  <si>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</si>
  <si>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</si>
  <si>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</si>
  <si>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</si>
  <si>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</si>
  <si>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</si>
  <si>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</si>
  <si>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</si>
  <si>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</si>
  <si>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</si>
  <si>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</si>
  <si>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</si>
  <si>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</si>
  <si>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</si>
  <si>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</si>
  <si>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</si>
  <si>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</si>
  <si>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</si>
  <si>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</si>
  <si>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</si>
  <si>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</si>
  <si>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</si>
  <si>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</si>
  <si>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</si>
  <si>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</si>
  <si>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</si>
  <si>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</si>
  <si>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</si>
  <si>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</si>
  <si>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</si>
  <si>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</si>
  <si>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</si>
  <si>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</si>
  <si>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</si>
  <si>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</si>
  <si>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</si>
  <si>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</si>
  <si>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</si>
  <si>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</si>
  <si>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</si>
  <si>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</si>
  <si>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</si>
  <si>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</si>
  <si>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</si>
  <si>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</si>
  <si>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</si>
  <si>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</si>
  <si>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</si>
  <si>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</si>
  <si>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</si>
  <si>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</si>
  <si>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</si>
  <si>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</si>
  <si>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</si>
  <si>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</si>
  <si>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</si>
  <si>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</si>
  <si>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</si>
  <si>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</si>
  <si>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</si>
  <si>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</si>
  <si>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</si>
  <si>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</si>
  <si>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</si>
  <si>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</si>
  <si>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</si>
  <si>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</si>
  <si>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</si>
  <si>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</si>
  <si>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</si>
  <si>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</si>
  <si>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</si>
  <si>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</si>
  <si>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</si>
  <si>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</si>
  <si>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</si>
  <si>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</si>
  <si>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</si>
  <si>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</si>
  <si>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</si>
  <si>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</si>
  <si>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</si>
  <si>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</si>
  <si>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</si>
  <si>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</si>
  <si>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</si>
  <si>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</si>
  <si>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</si>
  <si>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</si>
  <si>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</si>
  <si>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</si>
  <si>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</si>
  <si>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</si>
  <si>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</si>
  <si>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</si>
  <si>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</si>
  <si>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</si>
  <si>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</si>
  <si>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</si>
  <si>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</si>
  <si>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</si>
  <si>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</si>
  <si>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</si>
  <si>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</si>
  <si>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</si>
  <si>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</si>
  <si>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</si>
  <si>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</si>
  <si>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</si>
  <si>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</si>
  <si>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</si>
  <si>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</si>
  <si>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</si>
  <si>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</si>
  <si>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</si>
  <si>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</si>
  <si>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</si>
  <si>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</si>
  <si>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</si>
  <si>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</si>
  <si>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</si>
  <si>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</si>
  <si>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</si>
  <si>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</si>
  <si>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</si>
  <si>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</si>
  <si>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</si>
  <si>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</si>
  <si>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</si>
  <si>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</si>
  <si>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</si>
  <si>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</si>
  <si>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</si>
  <si>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</si>
  <si>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</si>
  <si>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</si>
  <si>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</si>
  <si>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</si>
  <si>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</si>
  <si>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</si>
  <si>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</si>
  <si>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</si>
  <si>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</si>
  <si>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</si>
  <si>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</si>
  <si>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</si>
  <si>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</si>
  <si>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</si>
  <si>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</si>
  <si>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</si>
  <si>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</si>
  <si>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</si>
  <si>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</si>
  <si>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</si>
  <si>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</si>
  <si>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</si>
  <si>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</si>
  <si>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</si>
  <si>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</si>
  <si>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</si>
  <si>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</si>
  <si>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</si>
  <si>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</si>
  <si>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</si>
  <si>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</si>
  <si>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</si>
  <si>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</si>
  <si>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</si>
  <si>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</si>
  <si>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</si>
  <si>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</si>
  <si>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</si>
  <si>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</si>
  <si>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</si>
  <si>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</si>
  <si>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</si>
  <si>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</si>
  <si>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</si>
  <si>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</si>
  <si>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</si>
  <si>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</si>
  <si>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</si>
  <si>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</si>
  <si>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</si>
  <si>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</si>
  <si>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</si>
  <si>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</si>
  <si>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</si>
  <si>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</si>
  <si>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</si>
  <si>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</si>
  <si>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</si>
  <si>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</si>
  <si>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</si>
  <si>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</si>
  <si>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</si>
  <si>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</si>
  <si>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</si>
  <si>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</si>
  <si>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</si>
  <si>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</si>
  <si>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</si>
  <si>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</si>
  <si>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</si>
  <si>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</si>
  <si>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</si>
  <si>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</si>
  <si>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</si>
  <si>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</si>
  <si>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</si>
  <si>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</si>
  <si>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</si>
  <si>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</si>
  <si>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</si>
  <si>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</si>
  <si>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</si>
  <si>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</si>
  <si>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</si>
  <si>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</si>
  <si>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</si>
  <si>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</si>
  <si>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</si>
  <si>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</si>
  <si>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</si>
  <si>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</si>
  <si>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</si>
  <si>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</si>
  <si>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</si>
  <si>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</si>
  <si>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</si>
  <si>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</si>
  <si>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</si>
  <si>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</si>
  <si>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</si>
  <si>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</si>
  <si>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</si>
  <si>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</si>
  <si>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</si>
  <si>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</si>
  <si>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</si>
  <si>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</si>
  <si>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</si>
  <si>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</si>
  <si>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</si>
  <si>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</si>
  <si>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</si>
  <si>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</si>
  <si>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</si>
  <si>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</si>
  <si>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</si>
  <si>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</si>
  <si>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</si>
  <si>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</si>
  <si>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</si>
  <si>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</si>
  <si>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</si>
  <si>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</si>
  <si>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</si>
  <si>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</si>
  <si>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</si>
  <si>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</si>
  <si>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</si>
  <si>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</si>
  <si>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</si>
  <si>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</si>
  <si>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</si>
  <si>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</si>
  <si>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</si>
  <si>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</si>
  <si>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</si>
  <si>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</si>
  <si>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</si>
  <si>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</si>
  <si>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</si>
  <si>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</si>
  <si>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</si>
  <si>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</si>
  <si>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</si>
  <si>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</si>
  <si>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</si>
  <si>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</si>
  <si>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</si>
  <si>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</si>
  <si>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</si>
  <si>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</si>
  <si>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</si>
  <si>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</si>
  <si>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</si>
  <si>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</si>
  <si>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</si>
  <si>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</si>
  <si>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</si>
  <si>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</si>
  <si>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</si>
  <si>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</si>
  <si>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</si>
  <si>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</si>
  <si>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</si>
  <si>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</si>
  <si>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</si>
  <si>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</si>
  <si>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</si>
  <si>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</si>
  <si>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</si>
  <si>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</si>
  <si>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</si>
  <si>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</si>
  <si>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</si>
  <si>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</si>
  <si>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</si>
  <si>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</si>
  <si>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</si>
  <si>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</si>
  <si>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</si>
  <si>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</si>
  <si>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</si>
  <si>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</si>
  <si>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</si>
  <si>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</si>
  <si>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</si>
  <si>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</si>
  <si>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</si>
  <si>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</si>
  <si>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</si>
  <si>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</si>
  <si>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</si>
  <si>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</si>
  <si>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</si>
  <si>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</si>
  <si>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</si>
  <si>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</si>
  <si>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</si>
  <si>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</si>
  <si>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</si>
  <si>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</si>
  <si>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</si>
  <si>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</si>
  <si>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</si>
  <si>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</si>
  <si>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</si>
  <si>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</si>
  <si>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</si>
  <si>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</si>
  <si>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</si>
  <si>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</si>
  <si>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</si>
  <si>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</si>
  <si>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</si>
  <si>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</si>
  <si>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</si>
  <si>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</si>
  <si>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</si>
  <si>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</si>
  <si>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</si>
  <si>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</si>
  <si>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</si>
  <si>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</si>
  <si>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</si>
  <si>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</si>
  <si>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</si>
  <si>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</si>
  <si>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</si>
  <si>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</si>
  <si>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</si>
  <si>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</si>
  <si>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</si>
  <si>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</si>
  <si>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</si>
  <si>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</si>
  <si>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</si>
  <si>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</si>
  <si>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</si>
  <si>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</si>
  <si>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</si>
  <si>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</si>
  <si>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</si>
  <si>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</si>
  <si>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</si>
  <si>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</si>
  <si>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</si>
  <si>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</si>
  <si>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</si>
  <si>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</si>
  <si>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</si>
  <si>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</si>
  <si>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</si>
  <si>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</si>
  <si>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</si>
  <si>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</si>
  <si>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</si>
  <si>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</si>
  <si>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</si>
  <si>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</si>
  <si>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</si>
  <si>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</si>
  <si>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</si>
  <si>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</si>
  <si>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</si>
  <si>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</si>
  <si>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</si>
  <si>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</si>
  <si>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</si>
  <si>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</si>
  <si>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</si>
  <si>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</si>
  <si>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</si>
  <si>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</si>
  <si>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</si>
  <si>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</si>
  <si>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</si>
  <si>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</si>
  <si>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</si>
  <si>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</si>
  <si>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</si>
  <si>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</si>
  <si>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</si>
  <si>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</si>
  <si>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</si>
  <si>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</si>
  <si>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</si>
  <si>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</si>
  <si>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</si>
  <si>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</si>
  <si>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</si>
  <si>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</si>
  <si>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</si>
  <si>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</si>
  <si>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</si>
  <si>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</si>
  <si>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</si>
  <si>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</si>
  <si>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</si>
  <si>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</si>
  <si>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</si>
  <si>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</si>
  <si>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</si>
  <si>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</si>
  <si>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</si>
  <si>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</si>
  <si>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</si>
  <si>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</si>
  <si>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</si>
  <si>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</si>
  <si>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</si>
  <si>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</si>
  <si>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</si>
  <si>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</si>
  <si>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</si>
  <si>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</si>
  <si>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</si>
  <si>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</si>
  <si>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</si>
  <si>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</si>
  <si>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</si>
  <si>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</si>
  <si>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</si>
  <si>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</si>
  <si>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</si>
  <si>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</si>
  <si>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</si>
  <si>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</si>
  <si>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</si>
  <si>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</si>
  <si>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</si>
  <si>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</si>
  <si>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</si>
  <si>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</si>
  <si>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</si>
  <si>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</si>
  <si>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</si>
  <si>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</si>
  <si>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</si>
  <si>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</si>
  <si>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</si>
  <si>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</si>
  <si>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</si>
  <si>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</si>
  <si>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</si>
  <si>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</si>
  <si>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</si>
  <si>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</si>
  <si>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</si>
  <si>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</si>
  <si>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</si>
  <si>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</si>
  <si>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</si>
  <si>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</si>
  <si>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</si>
  <si>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</si>
  <si>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</si>
  <si>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</si>
  <si>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</si>
  <si>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</si>
  <si>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</si>
  <si>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</si>
  <si>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</si>
  <si>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</si>
  <si>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</si>
  <si>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</si>
  <si>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</si>
  <si>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</si>
  <si>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</si>
  <si>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</si>
  <si>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</si>
  <si>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</si>
  <si>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</si>
  <si>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</si>
  <si>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</si>
  <si>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</si>
  <si>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</si>
  <si>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</si>
  <si>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</si>
  <si>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</si>
  <si>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</si>
  <si>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</si>
  <si>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</si>
  <si>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</si>
  <si>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</si>
  <si>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</si>
  <si>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</si>
  <si>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</si>
  <si>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</si>
  <si>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</si>
  <si>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</si>
  <si>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</si>
  <si>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</si>
  <si>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</si>
  <si>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</si>
  <si>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</si>
  <si>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</si>
  <si>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</si>
  <si>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</si>
  <si>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</si>
  <si>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</si>
  <si>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</si>
  <si>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</si>
  <si>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</si>
  <si>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</si>
  <si>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</si>
  <si>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</si>
  <si>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</si>
  <si>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</si>
  <si>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</si>
  <si>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</si>
  <si>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</si>
  <si>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</si>
  <si>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</si>
  <si>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</si>
  <si>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</si>
  <si>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</si>
  <si>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</si>
  <si>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</si>
  <si>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</si>
  <si>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</si>
  <si>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</si>
  <si>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</si>
  <si>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</si>
  <si>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</si>
  <si>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</si>
  <si>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</si>
  <si>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</si>
  <si>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</si>
  <si>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</si>
  <si>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</si>
  <si>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</si>
  <si>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</si>
  <si>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</si>
  <si>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</si>
  <si>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</si>
  <si>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</si>
  <si>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</si>
  <si>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</si>
  <si>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</si>
  <si>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</si>
  <si>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</si>
  <si>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</si>
  <si>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</si>
  <si>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</si>
  <si>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</si>
  <si>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</si>
  <si>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</si>
  <si>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</si>
  <si>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</si>
  <si>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</si>
  <si>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</si>
  <si>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</si>
  <si>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</si>
  <si>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</si>
  <si>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</si>
  <si>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</si>
  <si>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</si>
  <si>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</si>
  <si>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</si>
  <si>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</si>
  <si>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</si>
  <si>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</si>
  <si>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</si>
  <si>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</si>
  <si>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</si>
  <si>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</si>
  <si>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</si>
  <si>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</si>
  <si>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</si>
  <si>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</si>
  <si>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</si>
  <si>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</si>
  <si>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</si>
  <si>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</si>
  <si>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</si>
  <si>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</si>
  <si>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</si>
  <si>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</si>
  <si>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</si>
  <si>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</si>
  <si>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</si>
  <si>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</si>
  <si>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</si>
  <si>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</si>
  <si>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</si>
  <si>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</si>
  <si>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</si>
  <si>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</si>
  <si>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</si>
  <si>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</si>
  <si>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</si>
  <si>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</si>
  <si>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</si>
  <si>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</si>
  <si>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</si>
  <si>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</si>
  <si>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</si>
  <si>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</si>
  <si>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</si>
  <si>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</si>
  <si>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</si>
  <si>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</si>
  <si>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</si>
  <si>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</si>
  <si>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</si>
  <si>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</si>
  <si>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</si>
  <si>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</si>
  <si>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</si>
  <si>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</si>
  <si>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</si>
  <si>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</si>
  <si>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</si>
  <si>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</si>
  <si>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</si>
  <si>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</si>
  <si>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</si>
  <si>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</si>
  <si>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</si>
  <si>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</si>
  <si>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</si>
  <si>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</si>
  <si>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</si>
  <si>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</si>
  <si>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</si>
  <si>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</si>
  <si>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</si>
  <si>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</si>
  <si>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</si>
  <si>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</si>
  <si>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</si>
  <si>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</si>
  <si>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</si>
  <si>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</si>
  <si>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</si>
  <si>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</si>
  <si>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</si>
  <si>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</si>
  <si>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</si>
  <si>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</si>
  <si>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</si>
  <si>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</si>
  <si>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</si>
  <si>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</si>
  <si>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</si>
  <si>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</si>
  <si>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</si>
  <si>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</si>
  <si>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</si>
  <si>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</si>
  <si>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</si>
  <si>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</si>
  <si>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</si>
  <si>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</si>
  <si>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</si>
  <si>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</si>
  <si>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</si>
  <si>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</si>
  <si>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</si>
  <si>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</si>
  <si>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</si>
  <si>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</si>
  <si>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</si>
  <si>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</si>
  <si>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</si>
  <si>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</si>
  <si>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</si>
  <si>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</si>
  <si>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</si>
  <si>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</si>
  <si>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</si>
  <si>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</si>
  <si>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</si>
  <si>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</si>
  <si>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</si>
  <si>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</si>
  <si>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</si>
  <si>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</si>
  <si>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</si>
  <si>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</si>
  <si>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</si>
  <si>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</si>
  <si>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</si>
  <si>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</si>
  <si>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</si>
  <si>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</si>
  <si>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</si>
  <si>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</si>
  <si>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</si>
  <si>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</si>
  <si>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</si>
  <si>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</si>
  <si>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</si>
  <si>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</si>
  <si>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</si>
  <si>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</si>
  <si>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</si>
  <si>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</si>
  <si>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</si>
  <si>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</si>
  <si>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</si>
  <si>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</si>
  <si>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</si>
  <si>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</si>
  <si>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</si>
  <si>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</si>
  <si>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</si>
  <si>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</si>
  <si>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</si>
  <si>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</si>
  <si>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</si>
  <si>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</si>
  <si>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</si>
  <si>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</si>
  <si>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</si>
  <si>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</si>
  <si>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</si>
  <si>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</si>
  <si>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</si>
  <si>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</si>
  <si>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</si>
  <si>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</si>
  <si>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</si>
  <si>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</si>
  <si>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</si>
  <si>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</si>
  <si>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</si>
  <si>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</si>
  <si>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</si>
  <si>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</si>
  <si>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</si>
  <si>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</si>
  <si>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</si>
  <si>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</si>
  <si>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</si>
  <si>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</si>
  <si>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</si>
  <si>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</si>
  <si>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</si>
  <si>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</si>
  <si>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</si>
  <si>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</si>
  <si>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</si>
  <si>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</si>
  <si>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</si>
  <si>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</si>
  <si>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</si>
  <si>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</si>
  <si>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</si>
  <si>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</si>
  <si>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</si>
  <si>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</si>
  <si>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</si>
  <si>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</si>
  <si>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</si>
  <si>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</si>
  <si>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</si>
  <si>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</si>
  <si>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</si>
  <si>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</si>
  <si>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</si>
  <si>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</si>
  <si>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</si>
  <si>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</si>
  <si>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</si>
  <si>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</si>
  <si>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</si>
  <si>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</si>
  <si>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</si>
  <si>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</si>
  <si>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</si>
  <si>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</si>
  <si>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</si>
  <si>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</si>
  <si>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</si>
  <si>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</si>
  <si>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</si>
  <si>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</si>
  <si>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</si>
  <si>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</si>
  <si>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</si>
  <si>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</si>
  <si>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</si>
  <si>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</si>
  <si>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</si>
  <si>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</si>
  <si>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</si>
  <si>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</si>
  <si>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</si>
  <si>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</si>
  <si>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</si>
  <si>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</si>
  <si>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</si>
  <si>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</si>
  <si>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</si>
  <si>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</si>
  <si>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</si>
  <si>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</si>
  <si>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</si>
  <si>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</si>
  <si>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</si>
  <si>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</si>
  <si>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</si>
  <si>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</si>
  <si>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</si>
  <si>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</si>
  <si>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</si>
  <si>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</si>
  <si>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</si>
  <si>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</si>
  <si>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</si>
  <si>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</si>
  <si>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</si>
  <si>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</si>
  <si>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</si>
  <si>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</si>
  <si>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</si>
  <si>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</si>
  <si>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</si>
  <si>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</si>
  <si>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</si>
  <si>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</si>
  <si>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</si>
  <si>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</si>
  <si>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</si>
  <si>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</si>
  <si>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</si>
  <si>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</si>
  <si>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</si>
  <si>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</si>
  <si>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</si>
  <si>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</si>
  <si>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</si>
  <si>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</si>
  <si>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</si>
  <si>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</si>
  <si>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</si>
  <si>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</si>
  <si>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</si>
  <si>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</si>
  <si>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</si>
  <si>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</si>
  <si>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</si>
  <si>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</si>
  <si>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</si>
  <si>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</si>
  <si>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</si>
  <si>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</si>
  <si>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</si>
  <si>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</si>
  <si>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</si>
  <si>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</si>
  <si>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</si>
  <si>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</si>
  <si>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</si>
  <si>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</si>
  <si>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</si>
  <si>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</si>
  <si>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</si>
  <si>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</si>
  <si>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</si>
  <si>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</si>
  <si>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</si>
  <si>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</si>
  <si>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</si>
  <si>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</si>
  <si>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</si>
  <si>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</si>
  <si>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</si>
  <si>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</si>
  <si>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</si>
  <si>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</si>
  <si>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</si>
  <si>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</si>
  <si>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</si>
  <si>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</si>
  <si>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</si>
  <si>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</si>
  <si>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</si>
  <si>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</si>
  <si>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</si>
  <si>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</si>
  <si>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</si>
  <si>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</si>
  <si>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</si>
  <si>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</si>
  <si>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</si>
  <si>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</si>
  <si>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</si>
  <si>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</si>
  <si>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</si>
  <si>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</si>
  <si>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</si>
  <si>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</si>
  <si>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</si>
  <si>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</si>
  <si>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</si>
  <si>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</si>
  <si>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</si>
  <si>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</si>
  <si>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</si>
  <si>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</si>
  <si>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</si>
  <si>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</si>
  <si>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</si>
  <si>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</si>
  <si>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</si>
  <si>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</si>
  <si>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</si>
  <si>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</si>
  <si>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</si>
  <si>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</si>
  <si>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</si>
  <si>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</si>
  <si>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</si>
  <si>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</si>
  <si>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</si>
  <si>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</si>
  <si>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</si>
  <si>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</si>
  <si>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</si>
  <si>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</si>
  <si>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</si>
  <si>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</si>
  <si>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</si>
  <si>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</si>
  <si>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</si>
  <si>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</si>
  <si>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</si>
  <si>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</si>
  <si>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</si>
  <si>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</si>
  <si>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</si>
  <si>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</si>
  <si>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</si>
  <si>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</si>
  <si>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</si>
  <si>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</si>
  <si>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</si>
  <si>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</si>
  <si>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</si>
  <si>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</si>
  <si>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</si>
  <si>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</si>
  <si>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</si>
  <si>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</si>
  <si>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</si>
  <si>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</si>
  <si>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</si>
  <si>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</si>
  <si>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</si>
  <si>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</si>
  <si>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</si>
  <si>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</si>
  <si>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</si>
  <si>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</si>
  <si>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</si>
  <si>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</si>
  <si>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</si>
  <si>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</si>
  <si>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</si>
  <si>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</si>
  <si>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</si>
  <si>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</si>
  <si>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</si>
  <si>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</si>
  <si>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</si>
  <si>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</si>
  <si>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</si>
  <si>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</si>
  <si>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</si>
  <si>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</si>
  <si>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</si>
  <si>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</si>
  <si>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</si>
  <si>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</si>
  <si>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</si>
  <si>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</si>
  <si>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</si>
  <si>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</si>
  <si>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</si>
  <si>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</si>
  <si>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</si>
  <si>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</si>
  <si>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</si>
  <si>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</si>
  <si>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</si>
  <si>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</si>
  <si>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</si>
  <si>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</si>
  <si>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</si>
  <si>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</si>
  <si>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</si>
  <si>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</si>
  <si>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</si>
  <si>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</si>
  <si>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</si>
  <si>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</si>
  <si>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</si>
  <si>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</si>
  <si>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</si>
  <si>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</si>
  <si>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</si>
  <si>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</si>
  <si>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</si>
  <si>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</si>
  <si>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</si>
  <si>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</si>
  <si>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</si>
  <si>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</si>
  <si>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</si>
  <si>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</si>
  <si>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</si>
  <si>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</si>
  <si>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</si>
  <si>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</si>
  <si>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</si>
  <si>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</si>
  <si>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</si>
  <si>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</si>
  <si>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</si>
  <si>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</si>
  <si>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</si>
  <si>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</si>
  <si>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</si>
  <si>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</si>
  <si>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</si>
  <si>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</si>
  <si>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</si>
  <si>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</si>
  <si>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</si>
  <si>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</si>
  <si>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</si>
  <si>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</si>
  <si>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</si>
  <si>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</si>
  <si>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</si>
  <si>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</si>
  <si>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</si>
  <si>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</si>
  <si>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</si>
  <si>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</si>
  <si>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</si>
  <si>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</si>
  <si>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</si>
  <si>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</si>
  <si>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</si>
  <si>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</si>
  <si>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</si>
  <si>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</si>
  <si>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</si>
  <si>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</si>
  <si>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</si>
  <si>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</si>
  <si>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</si>
  <si>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</si>
  <si>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</si>
  <si>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</si>
  <si>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</si>
  <si>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</si>
  <si>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</si>
  <si>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</si>
  <si>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</si>
  <si>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</si>
  <si>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</si>
  <si>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</si>
  <si>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</si>
  <si>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</si>
  <si>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</si>
  <si>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</si>
  <si>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</si>
  <si>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</si>
  <si>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</si>
  <si>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</si>
  <si>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</si>
  <si>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</si>
  <si>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</si>
  <si>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</si>
  <si>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</si>
  <si>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</si>
  <si>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</si>
  <si>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</si>
  <si>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</si>
  <si>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</si>
  <si>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</si>
  <si>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</si>
  <si>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</si>
  <si>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</si>
  <si>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</si>
  <si>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</si>
  <si>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</si>
  <si>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</si>
  <si>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</si>
  <si>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</si>
  <si>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</si>
  <si>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</si>
  <si>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</si>
  <si>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</si>
  <si>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</si>
  <si>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</si>
  <si>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</si>
  <si>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</si>
  <si>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</si>
  <si>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</si>
  <si>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</si>
  <si>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</si>
  <si>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</si>
  <si>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</si>
  <si>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</si>
  <si>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</si>
  <si>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</si>
  <si>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</si>
  <si>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</si>
  <si>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</si>
  <si>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</si>
  <si>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</si>
  <si>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</si>
  <si>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</si>
  <si>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</si>
  <si>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</si>
  <si>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</si>
  <si>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</si>
  <si>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</si>
  <si>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</si>
  <si>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</si>
  <si>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</si>
  <si>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</si>
  <si>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</si>
  <si>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</si>
  <si>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</si>
  <si>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</si>
  <si>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</si>
  <si>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</si>
  <si>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</si>
  <si>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</si>
  <si>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</si>
  <si>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</si>
  <si>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</si>
  <si>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</si>
  <si>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</si>
  <si>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</si>
  <si>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</si>
  <si>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</si>
  <si>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</si>
  <si>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</si>
  <si>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</si>
  <si>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</si>
  <si>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</si>
  <si>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</si>
  <si>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</si>
  <si>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</si>
  <si>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</si>
  <si>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</si>
  <si>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</si>
  <si>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</si>
  <si>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</si>
  <si>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</si>
  <si>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</si>
  <si>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</si>
  <si>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</si>
  <si>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</si>
  <si>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</si>
  <si>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</si>
  <si>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</si>
  <si>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</si>
  <si>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</si>
  <si>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</si>
  <si>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</si>
  <si>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</si>
  <si>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</si>
  <si>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</si>
  <si>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</si>
  <si>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</si>
  <si>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</si>
  <si>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</si>
  <si>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</si>
  <si>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</si>
  <si>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</si>
  <si>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</si>
  <si>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</si>
  <si>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</si>
  <si>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</si>
  <si>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</si>
  <si>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</si>
  <si>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</si>
  <si>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</si>
  <si>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</si>
  <si>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</si>
  <si>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</si>
  <si>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</si>
  <si>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</si>
  <si>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</si>
  <si>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</si>
  <si>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</si>
  <si>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</si>
  <si>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</si>
  <si>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</si>
  <si>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</si>
  <si>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</si>
  <si>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</si>
  <si>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</si>
  <si>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</si>
  <si>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</si>
  <si>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</si>
  <si>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</si>
  <si>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</si>
  <si>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</si>
  <si>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</si>
  <si>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</si>
  <si>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</si>
  <si>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</si>
  <si>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</si>
  <si>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</si>
  <si>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</si>
  <si>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</si>
  <si>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</si>
  <si>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</si>
  <si>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</si>
  <si>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</si>
  <si>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</si>
  <si>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</si>
  <si>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</si>
  <si>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</si>
  <si>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</si>
  <si>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</si>
  <si>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</si>
  <si>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</si>
  <si>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</si>
  <si>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</si>
  <si>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</si>
  <si>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</si>
  <si>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</si>
  <si>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</si>
  <si>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</si>
  <si>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</si>
  <si>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</si>
  <si>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</si>
  <si>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</si>
  <si>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</si>
  <si>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</si>
  <si>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</si>
  <si>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</si>
  <si>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</si>
  <si>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</si>
  <si>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</si>
  <si>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</si>
  <si>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</si>
  <si>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</si>
  <si>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</si>
  <si>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</si>
  <si>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</si>
  <si>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</si>
  <si>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</si>
  <si>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</si>
  <si>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</si>
  <si>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</si>
  <si>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</si>
  <si>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</si>
  <si>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</si>
  <si>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</si>
  <si>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</si>
  <si>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</si>
  <si>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</si>
  <si>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</si>
  <si>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</si>
  <si>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</si>
  <si>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</si>
  <si>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</si>
  <si>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</si>
  <si>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</si>
  <si>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</si>
  <si>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</si>
  <si>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</si>
  <si>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</si>
  <si>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</si>
  <si>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</si>
  <si>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</si>
  <si>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</si>
  <si>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</si>
  <si>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</si>
  <si>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</si>
  <si>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</si>
  <si>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</si>
  <si>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</si>
  <si>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</si>
  <si>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</si>
  <si>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</si>
  <si>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</si>
  <si>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</si>
  <si>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</si>
  <si>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</si>
  <si>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</si>
  <si>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</si>
  <si>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</si>
  <si>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</si>
  <si>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</si>
  <si>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</si>
  <si>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</si>
  <si>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</si>
  <si>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</si>
  <si>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</si>
  <si>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</si>
  <si>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</si>
  <si>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</si>
  <si>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</si>
  <si>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</si>
  <si>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</si>
  <si>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</si>
  <si>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</si>
  <si>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</si>
  <si>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</si>
  <si>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</si>
  <si>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</si>
  <si>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</si>
  <si>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</si>
  <si>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</si>
  <si>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</si>
  <si>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</si>
  <si>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</si>
  <si>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</si>
  <si>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</si>
  <si>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</si>
  <si>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</si>
  <si>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</si>
  <si>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</si>
  <si>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</si>
  <si>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</si>
  <si>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</si>
  <si>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</si>
  <si>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</si>
  <si>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</si>
  <si>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</si>
  <si>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</si>
  <si>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</si>
  <si>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</si>
  <si>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</si>
  <si>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</si>
  <si>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</si>
  <si>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</si>
  <si>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</si>
  <si>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</si>
  <si>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</si>
  <si>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</si>
  <si>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</si>
  <si>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</si>
  <si>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</si>
  <si>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</si>
  <si>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</si>
  <si>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</si>
  <si>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</si>
  <si>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</si>
  <si>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</si>
  <si>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</si>
  <si>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</si>
  <si>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</si>
  <si>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</si>
  <si>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</si>
  <si>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</si>
  <si>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</si>
  <si>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</si>
  <si>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</si>
  <si>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</si>
  <si>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</si>
  <si>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</si>
  <si>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</si>
  <si>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</si>
  <si>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</si>
  <si>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</si>
  <si>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</si>
  <si>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</si>
  <si>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</si>
  <si>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</si>
  <si>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</si>
  <si>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</si>
  <si>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</si>
  <si>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</si>
  <si>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</si>
  <si>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</si>
  <si>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</si>
  <si>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</si>
  <si>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</si>
  <si>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</si>
  <si>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</si>
  <si>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</si>
  <si>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</si>
  <si>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</si>
  <si>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</si>
  <si>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</si>
  <si>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</si>
  <si>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</si>
  <si>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</si>
  <si>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</si>
  <si>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</si>
  <si>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</si>
  <si>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</si>
  <si>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</si>
  <si>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</si>
  <si>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</si>
  <si>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</si>
  <si>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</si>
  <si>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</si>
  <si>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</si>
  <si>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</si>
  <si>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</si>
  <si>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</si>
  <si>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</si>
  <si>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</si>
  <si>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</si>
  <si>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</si>
  <si>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</si>
  <si>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</si>
  <si>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</si>
  <si>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</si>
  <si>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</si>
  <si>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</si>
  <si>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</si>
  <si>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</si>
  <si>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</si>
  <si>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</si>
  <si>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</si>
  <si>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</si>
  <si>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</si>
  <si>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</si>
  <si>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</si>
  <si>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</si>
  <si>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</si>
  <si>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</si>
  <si>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</si>
  <si>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</si>
  <si>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</si>
  <si>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</si>
  <si>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</si>
  <si>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</si>
  <si>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</si>
  <si>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</si>
  <si>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</si>
  <si>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</si>
  <si>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</si>
  <si>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</si>
  <si>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</si>
  <si>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</si>
  <si>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</si>
  <si>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</si>
  <si>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</si>
  <si>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</si>
  <si>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</si>
  <si>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</si>
  <si>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</si>
  <si>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</si>
  <si>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</si>
  <si>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</si>
  <si>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</si>
  <si>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</si>
  <si>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</si>
  <si>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</si>
  <si>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</si>
  <si>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</si>
  <si>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</si>
  <si>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</si>
  <si>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</si>
  <si>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</si>
  <si>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</si>
  <si>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</si>
  <si>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</si>
  <si>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</si>
  <si>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</si>
  <si>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</si>
  <si>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</si>
  <si>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</si>
  <si>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</si>
  <si>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</si>
  <si>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</si>
  <si>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</si>
  <si>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</si>
  <si>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</si>
  <si>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</si>
  <si>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</si>
  <si>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</si>
  <si>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</si>
  <si>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</si>
  <si>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</si>
  <si>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</si>
  <si>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</si>
  <si>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</si>
  <si>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</si>
  <si>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</si>
  <si>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</si>
  <si>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</si>
  <si>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</si>
  <si>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</si>
  <si>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</si>
  <si>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</si>
  <si>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</si>
  <si>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</si>
  <si>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</si>
  <si>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</si>
  <si>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</si>
  <si>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</si>
  <si>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</si>
  <si>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</si>
  <si>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</si>
  <si>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</si>
  <si>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</si>
  <si>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</si>
  <si>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</si>
  <si>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</si>
  <si>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</si>
  <si>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</si>
  <si>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</si>
  <si>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</si>
  <si>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</si>
  <si>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</si>
  <si>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</si>
  <si>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</si>
  <si>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</si>
  <si>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</si>
  <si>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</si>
  <si>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</si>
  <si>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</si>
  <si>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</si>
  <si>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</si>
  <si>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</si>
  <si>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</si>
  <si>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</si>
  <si>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</si>
  <si>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</si>
  <si>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</si>
  <si>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</si>
  <si>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</si>
  <si>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</si>
  <si>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</si>
  <si>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</si>
  <si>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</si>
  <si>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</si>
  <si>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</si>
  <si>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</si>
  <si>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</si>
  <si>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</si>
  <si>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</si>
  <si>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</si>
  <si>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</si>
  <si>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</si>
  <si>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</si>
  <si>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</si>
  <si>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</si>
  <si>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</si>
  <si>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</si>
  <si>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</si>
  <si>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</si>
  <si>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</si>
  <si>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</si>
  <si>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</si>
  <si>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</si>
  <si>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</si>
  <si>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</si>
  <si>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</si>
  <si>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</si>
  <si>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</si>
  <si>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</si>
  <si>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</si>
  <si>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</si>
  <si>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</si>
  <si>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</si>
  <si>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</si>
  <si>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</si>
  <si>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</si>
  <si>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</si>
  <si>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</si>
  <si>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</si>
  <si>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</si>
  <si>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</si>
  <si>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</si>
  <si>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</si>
  <si>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</si>
  <si>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</si>
  <si>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</si>
  <si>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</si>
  <si>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</si>
  <si>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</si>
  <si>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</si>
  <si>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</si>
  <si>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</si>
  <si>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</si>
  <si>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</si>
  <si>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</si>
  <si>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</si>
  <si>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</si>
  <si>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</si>
  <si>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</si>
  <si>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</si>
  <si>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</si>
  <si>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</si>
  <si>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</si>
  <si>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</si>
  <si>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</si>
  <si>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</si>
  <si>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</si>
  <si>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</si>
  <si>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</si>
  <si>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</si>
  <si>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</si>
  <si>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</si>
  <si>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</si>
  <si>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</si>
  <si>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</si>
  <si>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</si>
  <si>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</si>
  <si>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</si>
  <si>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</si>
  <si>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</si>
  <si>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</si>
  <si>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</si>
  <si>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</si>
  <si>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</si>
  <si>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</si>
  <si>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</si>
  <si>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</si>
  <si>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</si>
  <si>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</si>
  <si>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</si>
  <si>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</si>
  <si>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</si>
  <si>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</si>
  <si>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</si>
  <si>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</si>
  <si>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</si>
  <si>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</si>
  <si>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</si>
  <si>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</si>
  <si>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</si>
  <si>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</si>
  <si>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</si>
  <si>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</si>
  <si>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</si>
  <si>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</si>
  <si>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</si>
  <si>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</si>
  <si>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</si>
  <si>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</si>
  <si>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</si>
  <si>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</si>
  <si>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</si>
  <si>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</si>
  <si>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</si>
  <si>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</si>
  <si>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</si>
  <si>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</si>
  <si>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</si>
  <si>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</si>
  <si>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</si>
  <si>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</si>
  <si>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</si>
  <si>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</si>
  <si>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</si>
  <si>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</si>
  <si>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</si>
  <si>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</si>
  <si>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</si>
  <si>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</si>
  <si>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</si>
  <si>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</si>
  <si>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</si>
  <si>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</si>
  <si>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</si>
  <si>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</si>
  <si>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</si>
  <si>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</si>
  <si>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</si>
  <si>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</si>
  <si>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</si>
  <si>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</si>
  <si>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</si>
  <si>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</si>
  <si>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</si>
  <si>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</si>
  <si>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</si>
  <si>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</si>
  <si>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</si>
  <si>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</si>
  <si>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</si>
  <si>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</si>
  <si>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</si>
  <si>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</si>
  <si>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</si>
  <si>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</si>
  <si>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</si>
  <si>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</si>
  <si>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</si>
  <si>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</si>
  <si>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</si>
  <si>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</si>
  <si>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</si>
  <si>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</si>
  <si>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</si>
  <si>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</si>
  <si>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</si>
  <si>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</si>
  <si>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</si>
  <si>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</si>
  <si>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</si>
  <si>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</si>
  <si>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</si>
  <si>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</si>
  <si>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</si>
  <si>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</si>
  <si>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</si>
  <si>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</si>
  <si>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</si>
  <si>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</si>
  <si>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</si>
  <si>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</si>
  <si>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</si>
  <si>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</si>
  <si>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</si>
  <si>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</si>
  <si>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</si>
  <si>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</si>
  <si>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</si>
  <si>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</si>
  <si>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</si>
  <si>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</si>
  <si>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</si>
  <si>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</si>
  <si>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</si>
  <si>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</si>
  <si>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</si>
  <si>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</si>
  <si>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</si>
  <si>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</si>
  <si>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</si>
  <si>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</si>
  <si>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</si>
  <si>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</si>
  <si>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</si>
  <si>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</si>
  <si>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</si>
  <si>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</si>
  <si>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</si>
  <si>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</si>
  <si>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</si>
  <si>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</si>
  <si>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</si>
  <si>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</si>
  <si>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</si>
  <si>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</si>
  <si>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</si>
  <si>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</si>
  <si>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</si>
  <si>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</si>
  <si>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</si>
  <si>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</si>
  <si>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</si>
  <si>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</si>
  <si>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</si>
  <si>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</si>
  <si>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</si>
  <si>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</si>
  <si>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</si>
  <si>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</si>
  <si>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</si>
  <si>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</si>
  <si>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</si>
  <si>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</si>
  <si>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</si>
  <si>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</si>
  <si>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</si>
  <si>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</si>
  <si>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</si>
  <si>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</si>
  <si>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</si>
  <si>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</si>
  <si>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</si>
  <si>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</si>
  <si>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</si>
  <si>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</si>
  <si>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</si>
  <si>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</si>
  <si>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</si>
  <si>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</si>
  <si>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</si>
  <si>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</si>
  <si>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</si>
  <si>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</si>
  <si>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</si>
  <si>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</si>
  <si>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</si>
  <si>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</si>
  <si>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</si>
  <si>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</si>
  <si>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</si>
  <si>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</si>
  <si>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</si>
  <si>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</si>
  <si>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</si>
  <si>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</si>
  <si>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</si>
  <si>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</si>
  <si>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</si>
  <si>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</si>
  <si>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</si>
  <si>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</si>
  <si>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</si>
  <si>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</si>
  <si>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</si>
  <si>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</si>
  <si>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</si>
  <si>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</si>
  <si>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</si>
  <si>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</si>
  <si>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</si>
  <si>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</si>
  <si>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</si>
  <si>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</si>
  <si>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</si>
  <si>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</si>
  <si>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</si>
  <si>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</si>
  <si>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</si>
  <si>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</si>
  <si>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</si>
  <si>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</si>
  <si>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</si>
  <si>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</si>
  <si>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</si>
  <si>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</si>
  <si>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</si>
  <si>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</si>
  <si>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</si>
  <si>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</si>
  <si>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</si>
  <si>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</si>
  <si>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</si>
  <si>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</si>
  <si>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</si>
  <si>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</si>
  <si>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</si>
  <si>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</si>
  <si>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</si>
  <si>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</si>
  <si>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</si>
  <si>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</si>
  <si>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</si>
  <si>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</si>
  <si>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</si>
  <si>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</si>
  <si>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</si>
  <si>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</si>
  <si>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</si>
  <si>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</si>
  <si>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</si>
  <si>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</si>
  <si>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</si>
  <si>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</si>
  <si>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</si>
  <si>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</si>
  <si>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</si>
  <si>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</si>
  <si>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</si>
  <si>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</si>
  <si>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</si>
  <si>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</si>
  <si>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</si>
  <si>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</si>
  <si>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</si>
  <si>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</si>
  <si>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</si>
  <si>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</si>
  <si>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</si>
  <si>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</si>
  <si>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</si>
  <si>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</si>
  <si>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</si>
  <si>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</si>
  <si>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</si>
  <si>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</si>
  <si>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</si>
  <si>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</si>
  <si>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</si>
  <si>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</si>
  <si>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</si>
  <si>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</si>
  <si>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</si>
  <si>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</si>
  <si>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</si>
  <si>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</si>
  <si>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</si>
  <si>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</si>
  <si>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</si>
  <si>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</si>
  <si>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</si>
  <si>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</si>
  <si>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</si>
  <si>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</si>
  <si>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</si>
  <si>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</si>
  <si>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</si>
  <si>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</si>
  <si>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</si>
  <si>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</si>
  <si>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</si>
  <si>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</si>
  <si>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</si>
  <si>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</si>
  <si>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</si>
  <si>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</si>
  <si>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</si>
  <si>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</si>
  <si>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</si>
  <si>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</si>
  <si>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</si>
  <si>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</si>
  <si>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</si>
  <si>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</si>
  <si>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</si>
  <si>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</si>
  <si>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</si>
  <si>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</si>
  <si>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</si>
  <si>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</si>
  <si>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</si>
  <si>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</si>
  <si>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</si>
  <si>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</si>
  <si>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</si>
  <si>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</si>
  <si>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</si>
  <si>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</si>
  <si>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</si>
  <si>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</si>
  <si>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</si>
  <si>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</si>
  <si>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</si>
  <si>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</si>
  <si>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</si>
  <si>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</si>
  <si>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</si>
  <si>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</si>
  <si>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</si>
  <si>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</si>
  <si>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</si>
  <si>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</si>
  <si>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</si>
  <si>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</si>
  <si>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</si>
  <si>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</si>
  <si>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</si>
  <si>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</si>
  <si>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</si>
  <si>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</si>
  <si>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</si>
  <si>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</si>
  <si>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</si>
  <si>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</si>
  <si>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</si>
  <si>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</si>
  <si>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</si>
  <si>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</si>
  <si>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</si>
  <si>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</si>
  <si>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</si>
  <si>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</si>
  <si>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</si>
  <si>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</si>
  <si>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</si>
  <si>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</si>
  <si>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</si>
  <si>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</si>
  <si>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</si>
  <si>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</si>
  <si>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</si>
  <si>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</si>
  <si>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</si>
  <si>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</si>
  <si>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</si>
  <si>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</si>
  <si>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</si>
  <si>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</si>
  <si>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</si>
  <si>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</si>
  <si>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</si>
  <si>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</si>
  <si>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</si>
  <si>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</si>
  <si>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</si>
  <si>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</si>
  <si>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</si>
  <si>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</si>
  <si>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</si>
  <si>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</si>
  <si>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</si>
  <si>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</si>
  <si>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</si>
  <si>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</si>
  <si>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</si>
  <si>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</si>
  <si>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</si>
  <si>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</si>
  <si>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</si>
  <si>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</si>
  <si>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</si>
  <si>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</si>
  <si>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</si>
  <si>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</si>
  <si>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</si>
  <si>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</si>
  <si>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</si>
  <si>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</si>
  <si>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</si>
  <si>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</si>
  <si>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</si>
  <si>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</si>
  <si>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</si>
  <si>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</si>
  <si>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</si>
  <si>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</si>
  <si>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</si>
  <si>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</si>
  <si>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</si>
  <si>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</si>
  <si>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</si>
  <si>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</si>
  <si>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</si>
  <si>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</si>
  <si>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</si>
  <si>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</si>
  <si>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</si>
  <si>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</si>
  <si>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</si>
  <si>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</si>
  <si>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</si>
  <si>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</si>
  <si>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</si>
  <si>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</si>
  <si>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</si>
  <si>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</si>
  <si>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</si>
  <si>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</si>
  <si>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</si>
  <si>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</si>
  <si>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</si>
  <si>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</si>
  <si>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</si>
  <si>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</si>
  <si>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</si>
  <si>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</si>
  <si>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</si>
  <si>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</si>
  <si>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</si>
  <si>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</si>
  <si>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</si>
  <si>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</si>
  <si>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</si>
  <si>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</si>
  <si>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</si>
  <si>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</si>
  <si>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</si>
  <si>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</si>
  <si>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</si>
  <si>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</si>
  <si>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</si>
  <si>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</si>
  <si>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</si>
  <si>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</si>
  <si>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</si>
  <si>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</si>
  <si>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</si>
  <si>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</si>
  <si>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</si>
  <si>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</si>
  <si>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</si>
  <si>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</si>
  <si>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</si>
  <si>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</si>
  <si>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</si>
  <si>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</si>
  <si>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</si>
  <si>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</si>
  <si>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</si>
  <si>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</si>
  <si>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</si>
  <si>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</si>
  <si>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</si>
  <si>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</si>
  <si>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</si>
  <si>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</si>
  <si>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</si>
  <si>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</si>
  <si>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</si>
  <si>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</si>
  <si>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</si>
  <si>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</si>
  <si>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</si>
  <si>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</si>
  <si>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</si>
  <si>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</si>
  <si>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</si>
  <si>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</si>
  <si>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</si>
  <si>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</si>
  <si>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</si>
  <si>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</si>
  <si>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</si>
  <si>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</si>
  <si>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</si>
  <si>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</si>
  <si>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</si>
  <si>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</si>
  <si>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</si>
  <si>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</si>
  <si>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</si>
  <si>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</si>
  <si>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</si>
  <si>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</si>
  <si>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</si>
  <si>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</si>
  <si>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</si>
  <si>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</si>
  <si>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</si>
  <si>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</si>
  <si>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</si>
  <si>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</si>
  <si>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</si>
  <si>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</si>
  <si>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</si>
  <si>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</si>
  <si>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</si>
  <si>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</si>
  <si>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</si>
  <si>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</si>
  <si>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</si>
  <si>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</si>
  <si>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</si>
  <si>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</si>
  <si>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</si>
  <si>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</si>
  <si>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</si>
  <si>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</si>
  <si>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</si>
  <si>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</si>
  <si>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</si>
  <si>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</si>
  <si>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</si>
  <si>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</si>
  <si>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</si>
  <si>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</si>
  <si>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</si>
  <si>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</si>
  <si>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</si>
  <si>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</si>
  <si>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</si>
  <si>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</si>
  <si>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</si>
  <si>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</si>
  <si>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</si>
  <si>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</si>
  <si>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</si>
  <si>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</si>
  <si>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</si>
  <si>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</si>
  <si>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</si>
  <si>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</si>
  <si>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</si>
  <si>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</si>
  <si>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</si>
  <si>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</si>
  <si>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</si>
  <si>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</si>
  <si>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</si>
  <si>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</si>
  <si>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</si>
  <si>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</si>
  <si>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</si>
  <si>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</si>
  <si>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</si>
  <si>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</si>
  <si>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</si>
  <si>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</si>
  <si>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</si>
  <si>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</si>
  <si>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</si>
  <si>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</si>
  <si>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</si>
  <si>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</si>
  <si>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</si>
  <si>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</si>
  <si>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</si>
  <si>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</si>
  <si>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</si>
  <si>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</si>
  <si>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</si>
  <si>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</si>
  <si>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</si>
  <si>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</si>
  <si>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</si>
  <si>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</si>
  <si>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</si>
  <si>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</si>
  <si>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</si>
  <si>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</si>
  <si>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</si>
  <si>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</si>
  <si>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</si>
  <si>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</si>
  <si>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</si>
  <si>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</si>
  <si>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</si>
  <si>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</si>
  <si>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</si>
  <si>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</si>
  <si>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</si>
  <si>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</si>
  <si>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</si>
  <si>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</si>
  <si>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</si>
  <si>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</si>
  <si>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</si>
  <si>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</si>
  <si>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</si>
  <si>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</si>
  <si>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</si>
  <si>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</si>
  <si>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</si>
  <si>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</si>
  <si>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</si>
  <si>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</si>
  <si>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</si>
  <si>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</si>
  <si>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</si>
  <si>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</si>
  <si>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</si>
  <si>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</si>
  <si>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</si>
  <si>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</si>
  <si>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</si>
  <si>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</si>
  <si>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</si>
  <si>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</si>
  <si>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</si>
  <si>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</si>
  <si>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</si>
  <si>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</si>
  <si>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</si>
  <si>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</si>
  <si>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</si>
  <si>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</si>
  <si>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</si>
  <si>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</si>
  <si>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</si>
  <si>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</si>
  <si>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</si>
  <si>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</si>
  <si>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</si>
  <si>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</si>
  <si>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</si>
  <si>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</si>
  <si>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</si>
  <si>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</si>
  <si>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</si>
  <si>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</si>
  <si>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</si>
  <si>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</si>
  <si>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</si>
  <si>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</si>
  <si>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</si>
  <si>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</si>
  <si>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</si>
  <si>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</si>
  <si>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</si>
  <si>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</si>
  <si>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</si>
  <si>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</si>
  <si>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</si>
  <si>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</si>
  <si>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</si>
  <si>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</si>
  <si>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</si>
  <si>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</si>
  <si>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</si>
  <si>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</si>
  <si>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</si>
  <si>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</si>
  <si>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</si>
  <si>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</si>
  <si>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</si>
  <si>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</si>
  <si>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</si>
  <si>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</si>
  <si>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</si>
  <si>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</si>
  <si>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</si>
  <si>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</si>
  <si>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</si>
  <si>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</si>
  <si>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</si>
  <si>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</si>
  <si>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</si>
  <si>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</si>
  <si>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</si>
  <si>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</si>
  <si>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</si>
  <si>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</si>
  <si>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</si>
  <si>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</si>
  <si>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</si>
  <si>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</si>
  <si>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</si>
  <si>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</si>
  <si>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</si>
  <si>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</si>
  <si>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</si>
  <si>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</si>
  <si>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</si>
  <si>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</si>
  <si>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</si>
  <si>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</si>
  <si>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</si>
  <si>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</si>
  <si>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</si>
  <si>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</si>
  <si>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</si>
  <si>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</si>
  <si>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</si>
  <si>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</si>
  <si>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</si>
  <si>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</si>
  <si>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</si>
  <si>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</si>
  <si>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</si>
  <si>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</si>
  <si>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</si>
  <si>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</si>
  <si>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</si>
  <si>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</si>
  <si>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</si>
  <si>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</si>
  <si>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</si>
  <si>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</si>
  <si>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</si>
  <si>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</si>
  <si>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</si>
  <si>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</si>
  <si>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</si>
  <si>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</si>
  <si>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</si>
  <si>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</si>
  <si>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</si>
  <si>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</si>
  <si>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</si>
  <si>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</si>
  <si>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</si>
  <si>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</si>
  <si>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</si>
  <si>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</si>
  <si>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</si>
  <si>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</si>
  <si>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</si>
  <si>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</si>
  <si>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</si>
  <si>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</si>
  <si>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</si>
  <si>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</si>
  <si>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</si>
  <si>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</si>
  <si>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</si>
  <si>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</si>
  <si>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</si>
  <si>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</si>
  <si>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</si>
  <si>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</si>
  <si>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</si>
  <si>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</si>
  <si>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</si>
  <si>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</si>
  <si>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</si>
  <si>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</si>
  <si>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</si>
  <si>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</si>
  <si>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</si>
  <si>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</si>
  <si>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</si>
  <si>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</si>
  <si>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</si>
  <si>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</si>
  <si>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</si>
  <si>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</si>
  <si>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</si>
  <si>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</si>
  <si>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</si>
  <si>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</si>
  <si>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</si>
  <si>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</si>
  <si>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</si>
  <si>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</si>
  <si>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</si>
  <si>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</si>
  <si>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</si>
  <si>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</si>
  <si>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</si>
  <si>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</si>
  <si>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</si>
  <si>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</si>
  <si>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</si>
  <si>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</si>
  <si>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</si>
  <si>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</si>
  <si>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</si>
  <si>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</si>
  <si>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</si>
  <si>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</si>
  <si>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</si>
  <si>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</si>
  <si>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</si>
  <si>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</si>
  <si>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</si>
  <si>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</si>
  <si>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</si>
  <si>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</si>
  <si>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</si>
  <si>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</si>
  <si>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</si>
  <si>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</si>
  <si>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</si>
  <si>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</si>
  <si>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</si>
  <si>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</si>
  <si>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</si>
  <si>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</si>
  <si>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</si>
  <si>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</si>
  <si>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</si>
  <si>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</si>
  <si>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</si>
  <si>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</si>
  <si>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</si>
  <si>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</si>
  <si>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</si>
  <si>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</si>
  <si>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</si>
  <si>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</si>
  <si>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</si>
  <si>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</si>
  <si>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</si>
  <si>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</si>
  <si>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</si>
  <si>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</si>
  <si>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</si>
  <si>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</si>
  <si>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</si>
  <si>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</si>
  <si>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</si>
  <si>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</si>
  <si>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</si>
  <si>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</si>
  <si>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</si>
  <si>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</si>
  <si>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</si>
  <si>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</si>
  <si>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</si>
  <si>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</si>
  <si>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</si>
  <si>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</si>
  <si>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</si>
  <si>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</si>
  <si>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</si>
  <si>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</si>
  <si>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</si>
  <si>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</si>
  <si>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</si>
  <si>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</si>
  <si>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</si>
  <si>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</si>
  <si>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</si>
  <si>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</si>
  <si>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</si>
  <si>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</si>
  <si>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</si>
  <si>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</si>
  <si>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</si>
  <si>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</si>
  <si>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</si>
  <si>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</si>
  <si>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</si>
  <si>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</si>
  <si>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</si>
  <si>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</si>
  <si>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</si>
  <si>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</si>
  <si>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</si>
  <si>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</si>
  <si>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</si>
  <si>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</si>
  <si>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</si>
  <si>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</si>
  <si>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</si>
  <si>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</si>
  <si>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</si>
  <si>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</si>
  <si>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</si>
  <si>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</si>
  <si>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</si>
  <si>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</si>
  <si>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</si>
  <si>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</si>
  <si>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</si>
  <si>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</si>
  <si>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</si>
  <si>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</si>
  <si>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</si>
  <si>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</si>
  <si>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</si>
  <si>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</si>
  <si>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</si>
  <si>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</si>
  <si>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</si>
  <si>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</si>
  <si>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</si>
  <si>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</si>
  <si>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</si>
  <si>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</si>
  <si>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</si>
  <si>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</si>
  <si>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</si>
  <si>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</si>
  <si>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</si>
  <si>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</si>
  <si>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</si>
  <si>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</si>
  <si>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</si>
  <si>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</si>
  <si>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</si>
  <si>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</si>
  <si>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</si>
  <si>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</si>
  <si>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</si>
  <si>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</si>
  <si>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</si>
  <si>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</si>
  <si>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</si>
  <si>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</si>
  <si>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</si>
  <si>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</si>
  <si>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</si>
  <si>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</si>
  <si>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</si>
  <si>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</si>
  <si>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</si>
  <si>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</si>
  <si>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</si>
  <si>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</si>
  <si>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</si>
  <si>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</si>
  <si>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</si>
  <si>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</si>
  <si>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</si>
  <si>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</si>
  <si>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</si>
  <si>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</si>
  <si>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</si>
  <si>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</si>
  <si>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</si>
  <si>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</si>
  <si>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</si>
  <si>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</si>
  <si>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</si>
  <si>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</si>
  <si>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</si>
  <si>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</si>
  <si>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</si>
  <si>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</si>
  <si>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</si>
  <si>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</si>
  <si>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</si>
  <si>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</si>
  <si>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</si>
  <si>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</si>
  <si>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</si>
  <si>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</si>
  <si>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</si>
  <si>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</si>
  <si>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</si>
  <si>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</si>
  <si>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</si>
  <si>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</si>
  <si>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</si>
  <si>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</si>
  <si>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</si>
  <si>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</si>
  <si>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</si>
  <si>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</si>
  <si>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</si>
  <si>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</si>
  <si>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</si>
  <si>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</si>
  <si>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</si>
  <si>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</si>
  <si>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</si>
  <si>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</si>
  <si>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</si>
  <si>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</si>
  <si>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</si>
  <si>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</si>
  <si>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</si>
  <si>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</si>
  <si>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</si>
  <si>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</si>
  <si>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</si>
  <si>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</si>
  <si>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</si>
  <si>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</si>
  <si>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</si>
  <si>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</si>
  <si>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</si>
  <si>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</si>
  <si>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</si>
  <si>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</si>
  <si>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</si>
  <si>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</si>
  <si>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</si>
  <si>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</si>
  <si>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</si>
  <si>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</si>
  <si>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</si>
  <si>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</si>
  <si>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</si>
  <si>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</si>
  <si>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</si>
  <si>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</si>
  <si>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</si>
  <si>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</si>
  <si>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</si>
  <si>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</si>
  <si>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</si>
  <si>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</si>
  <si>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</si>
  <si>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</si>
  <si>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</si>
  <si>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</si>
  <si>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</si>
  <si>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</si>
  <si>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</si>
  <si>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</si>
  <si>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</si>
  <si>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</si>
  <si>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</si>
  <si>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</si>
  <si>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</si>
  <si>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</si>
  <si>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</si>
  <si>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</si>
  <si>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</si>
  <si>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</si>
  <si>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</si>
  <si>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</si>
  <si>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</si>
  <si>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</si>
  <si>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</si>
  <si>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</si>
  <si>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</si>
  <si>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</si>
  <si>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</si>
  <si>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</si>
  <si>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</si>
  <si>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</si>
  <si>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</si>
  <si>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</si>
  <si>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</si>
  <si>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</si>
  <si>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</si>
  <si>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</si>
  <si>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</si>
  <si>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</si>
  <si>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</si>
  <si>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</si>
  <si>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</si>
  <si>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</si>
  <si>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</si>
  <si>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</si>
  <si>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</si>
  <si>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</si>
  <si>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</si>
  <si>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</si>
  <si>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</si>
  <si>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</si>
  <si>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</si>
  <si>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</si>
  <si>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</si>
  <si>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</si>
  <si>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</si>
  <si>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</si>
  <si>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</si>
  <si>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</si>
  <si>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</si>
  <si>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</si>
  <si>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</si>
  <si>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</si>
  <si>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</si>
  <si>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</si>
  <si>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</si>
  <si>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</si>
  <si>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</si>
  <si>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</si>
  <si>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</si>
  <si>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</si>
  <si>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</si>
  <si>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</si>
  <si>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</si>
  <si>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</si>
  <si>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</si>
  <si>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</si>
  <si>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</si>
  <si>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</si>
  <si>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</si>
  <si>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</si>
  <si>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</si>
  <si>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</si>
  <si>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</si>
  <si>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</si>
  <si>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</si>
  <si>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</si>
  <si>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</si>
  <si>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</si>
  <si>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</si>
  <si>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</si>
  <si>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</si>
  <si>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</si>
  <si>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</si>
  <si>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</si>
  <si>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</si>
  <si>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</si>
  <si>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</si>
  <si>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</si>
  <si>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</si>
  <si>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</si>
  <si>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</si>
  <si>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</si>
  <si>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</si>
  <si>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</si>
  <si>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</si>
  <si>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</si>
  <si>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</si>
  <si>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</si>
  <si>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</si>
  <si>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</si>
  <si>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</si>
  <si>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</si>
  <si>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</si>
  <si>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</si>
  <si>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</si>
  <si>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</si>
  <si>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</si>
  <si>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</si>
  <si>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</si>
  <si>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</si>
  <si>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</si>
  <si>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</si>
  <si>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</si>
  <si>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</si>
  <si>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</si>
  <si>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</si>
  <si>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</si>
  <si>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</si>
  <si>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</si>
  <si>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</si>
  <si>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</si>
  <si>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</si>
  <si>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</si>
  <si>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</si>
  <si>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</si>
  <si>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</si>
  <si>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</si>
  <si>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</si>
  <si>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</si>
  <si>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</si>
  <si>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</si>
  <si>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</si>
  <si>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</si>
  <si>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</si>
  <si>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</si>
  <si>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</si>
  <si>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</si>
  <si>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</si>
  <si>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</si>
  <si>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</si>
  <si>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</si>
  <si>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</si>
  <si>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</si>
  <si>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</si>
  <si>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</si>
  <si>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</si>
  <si>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</si>
  <si>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</si>
  <si>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</si>
  <si>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</si>
  <si>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</si>
  <si>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</si>
  <si>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</si>
  <si>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</si>
  <si>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</si>
  <si>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</si>
  <si>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</si>
  <si>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</si>
  <si>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</si>
  <si>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</si>
  <si>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</si>
  <si>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</si>
  <si>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</si>
  <si>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</si>
  <si>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</si>
  <si>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</si>
  <si>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</si>
  <si>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</si>
  <si>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</si>
  <si>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</si>
  <si>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</si>
  <si>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</si>
  <si>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</si>
  <si>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</si>
  <si>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</si>
  <si>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</si>
  <si>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</si>
  <si>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</si>
  <si>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</si>
  <si>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</si>
  <si>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</si>
  <si>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</si>
  <si>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</si>
  <si>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</si>
  <si>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</si>
  <si>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</si>
  <si>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</si>
  <si>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</si>
  <si>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</si>
  <si>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</si>
  <si>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</si>
  <si>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</si>
  <si>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</si>
  <si>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</si>
  <si>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</si>
  <si>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</si>
  <si>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</si>
  <si>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</si>
  <si>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</si>
  <si>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</si>
  <si>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</si>
  <si>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</si>
  <si>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</si>
  <si>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</si>
  <si>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</si>
  <si>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</si>
  <si>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</si>
  <si>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</si>
  <si>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</si>
  <si>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</si>
  <si>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</si>
  <si>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</si>
  <si>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</si>
  <si>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</si>
  <si>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</si>
  <si>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</si>
  <si>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</si>
  <si>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</si>
  <si>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</si>
  <si>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</si>
  <si>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</si>
  <si>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</si>
  <si>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</si>
  <si>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</si>
  <si>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</si>
  <si>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</si>
  <si>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</si>
  <si>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</si>
  <si>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</si>
  <si>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</si>
  <si>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</si>
  <si>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</si>
  <si>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</si>
  <si>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</si>
  <si>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</si>
  <si>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</si>
  <si>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</si>
  <si>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</si>
  <si>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</si>
  <si>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</si>
  <si>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</si>
  <si>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</si>
  <si>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</si>
  <si>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</si>
  <si>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</si>
  <si>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</si>
  <si>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</si>
  <si>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</si>
  <si>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</si>
  <si>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</si>
  <si>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</si>
  <si>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</si>
  <si>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</si>
  <si>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</si>
  <si>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</si>
  <si>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</si>
  <si>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</si>
  <si>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</si>
  <si>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</si>
  <si>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</si>
  <si>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</si>
  <si>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</si>
  <si>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</si>
  <si>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</si>
  <si>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</si>
  <si>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</si>
  <si>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</si>
  <si>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</si>
  <si>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</si>
  <si>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</si>
  <si>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</si>
  <si>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</si>
  <si>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</si>
  <si>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</si>
  <si>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</si>
  <si>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</si>
  <si>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</si>
  <si>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</si>
  <si>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</si>
  <si>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</si>
  <si>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</si>
  <si>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</si>
  <si>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</si>
  <si>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</si>
  <si>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</si>
  <si>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</si>
  <si>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</si>
  <si>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</si>
  <si>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</si>
  <si>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</si>
  <si>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</si>
  <si>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</si>
  <si>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</si>
  <si>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</si>
  <si>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</si>
  <si>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</si>
  <si>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</si>
  <si>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</si>
  <si>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</si>
  <si>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</si>
  <si>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</si>
  <si>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</si>
  <si>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</si>
  <si>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</si>
  <si>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</si>
  <si>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</si>
  <si>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</si>
  <si>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</si>
  <si>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</si>
  <si>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</si>
  <si>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</si>
  <si>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</si>
  <si>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</si>
  <si>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</si>
  <si>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</si>
  <si>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</si>
  <si>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</si>
  <si>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</si>
  <si>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</si>
  <si>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</si>
  <si>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</si>
  <si>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</si>
  <si>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</si>
  <si>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</si>
  <si>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</si>
  <si>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</si>
  <si>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</si>
  <si>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</si>
  <si>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</si>
  <si>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</si>
  <si>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</si>
  <si>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</si>
  <si>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</si>
  <si>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</si>
  <si>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</si>
  <si>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</si>
  <si>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</si>
  <si>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</si>
  <si>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</si>
  <si>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</si>
  <si>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</si>
  <si>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</si>
  <si>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</si>
  <si>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</si>
  <si>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</si>
  <si>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</si>
  <si>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</si>
  <si>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</si>
  <si>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</si>
  <si>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</si>
  <si>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</si>
  <si>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</si>
  <si>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</si>
  <si>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</si>
  <si>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</si>
  <si>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</si>
  <si>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</si>
  <si>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</si>
  <si>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</si>
  <si>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</si>
  <si>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</si>
  <si>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</si>
  <si>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</si>
  <si>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</si>
  <si>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</si>
  <si>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</si>
  <si>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</si>
  <si>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</si>
  <si>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</si>
  <si>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</si>
  <si>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</si>
  <si>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</si>
  <si>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</si>
  <si>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</si>
  <si>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</si>
  <si>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</si>
  <si>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</si>
  <si>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</si>
  <si>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</si>
  <si>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</si>
  <si>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</si>
  <si>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</si>
  <si>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</si>
  <si>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</si>
  <si>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</si>
  <si>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</si>
  <si>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</si>
  <si>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</si>
  <si>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</si>
  <si>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</si>
  <si>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</si>
  <si>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</si>
  <si>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</si>
  <si>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</si>
  <si>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</si>
  <si>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</si>
  <si>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</si>
  <si>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</si>
  <si>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</si>
  <si>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</si>
  <si>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</si>
  <si>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</si>
  <si>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</si>
  <si>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</si>
  <si>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</si>
  <si>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</si>
  <si>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</si>
  <si>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</si>
  <si>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</si>
  <si>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</si>
  <si>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</si>
  <si>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</si>
  <si>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</si>
  <si>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</si>
  <si>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</si>
  <si>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</si>
  <si>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</si>
  <si>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</si>
  <si>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</si>
  <si>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</si>
  <si>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</si>
  <si>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</si>
  <si>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</si>
  <si>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</si>
  <si>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</si>
  <si>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</si>
  <si>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</si>
  <si>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</si>
  <si>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</si>
  <si>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</si>
  <si>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</si>
  <si>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</si>
  <si>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</si>
  <si>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</si>
  <si>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</si>
  <si>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</si>
  <si>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</si>
  <si>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</si>
  <si>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</si>
  <si>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</si>
  <si>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</si>
  <si>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</si>
  <si>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</si>
  <si>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</si>
  <si>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</si>
  <si>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</si>
  <si>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</si>
  <si>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</si>
  <si>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</si>
  <si>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</si>
  <si>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</si>
  <si>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</si>
  <si>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</si>
  <si>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</si>
  <si>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</si>
  <si>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</si>
  <si>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</si>
  <si>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</si>
  <si>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</si>
  <si>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</si>
  <si>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</si>
  <si>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</si>
  <si>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</si>
  <si>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</si>
  <si>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</si>
  <si>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</si>
  <si>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</si>
  <si>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</si>
  <si>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</si>
  <si>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</si>
  <si>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</si>
  <si>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</si>
  <si>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</si>
  <si>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</si>
  <si>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</si>
  <si>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</si>
  <si>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</si>
  <si>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</si>
  <si>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</si>
  <si>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</si>
  <si>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</si>
  <si>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</si>
  <si>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</si>
  <si>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</si>
  <si>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</si>
  <si>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</si>
  <si>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</si>
  <si>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</si>
  <si>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</si>
  <si>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</si>
  <si>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</si>
  <si>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</si>
  <si>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</si>
  <si>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</si>
  <si>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</si>
  <si>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</si>
  <si>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</si>
  <si>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</si>
  <si>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</si>
  <si>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</si>
  <si>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</si>
  <si>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</si>
  <si>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</si>
  <si>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</si>
  <si>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</si>
  <si>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</si>
  <si>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</si>
  <si>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</si>
  <si>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</si>
  <si>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</si>
  <si>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</si>
  <si>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</si>
  <si>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</si>
  <si>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</si>
  <si>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</si>
  <si>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</si>
  <si>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</si>
  <si>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</si>
  <si>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</si>
  <si>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</si>
  <si>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</si>
  <si>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</si>
  <si>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</si>
  <si>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</si>
  <si>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</si>
  <si>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</si>
  <si>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</si>
  <si>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</si>
  <si>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</si>
  <si>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</si>
  <si>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</si>
  <si>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</si>
  <si>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</si>
  <si>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</si>
  <si>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</si>
  <si>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</si>
  <si>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</si>
  <si>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</si>
  <si>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</si>
  <si>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</si>
  <si>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</si>
  <si>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</si>
  <si>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</si>
  <si>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</si>
  <si>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</si>
  <si>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</si>
  <si>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</si>
  <si>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</si>
  <si>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</si>
  <si>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</si>
  <si>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</si>
  <si>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</si>
  <si>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</si>
  <si>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</si>
  <si>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</si>
  <si>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</si>
  <si>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</si>
  <si>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</si>
  <si>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</si>
  <si>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</si>
  <si>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</si>
  <si>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</si>
  <si>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</si>
  <si>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</si>
  <si>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</si>
  <si>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</si>
  <si>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</si>
  <si>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</si>
  <si>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</si>
  <si>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</si>
  <si>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</si>
  <si>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</si>
  <si>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</si>
  <si>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</si>
  <si>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</si>
  <si>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</si>
  <si>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</si>
  <si>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</si>
  <si>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</si>
  <si>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</si>
  <si>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</si>
  <si>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</si>
  <si>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</si>
  <si>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</si>
  <si>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</si>
  <si>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</si>
  <si>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</si>
  <si>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</si>
  <si>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</si>
  <si>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</si>
  <si>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</si>
  <si>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</si>
  <si>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</si>
  <si>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</si>
  <si>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</si>
  <si>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</si>
  <si>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</si>
  <si>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</si>
  <si>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</si>
  <si>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</si>
  <si>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</si>
  <si>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</si>
  <si>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</si>
  <si>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</si>
  <si>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</si>
  <si>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</si>
  <si>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</si>
  <si>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</si>
  <si>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</si>
  <si>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</si>
  <si>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</si>
  <si>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</si>
  <si>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</si>
  <si>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</si>
  <si>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</si>
  <si>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</si>
  <si>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</si>
  <si>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</si>
  <si>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</si>
  <si>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</si>
  <si>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</si>
  <si>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</si>
  <si>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</si>
  <si>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</si>
  <si>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</si>
  <si>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</si>
  <si>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</si>
  <si>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</si>
  <si>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</si>
  <si>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</si>
  <si>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</si>
  <si>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</si>
  <si>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</si>
  <si>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</si>
  <si>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</si>
  <si>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</si>
  <si>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</si>
  <si>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</si>
  <si>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</si>
  <si>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</si>
  <si>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</si>
  <si>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</si>
  <si>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</si>
  <si>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</si>
  <si>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</si>
  <si>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</si>
  <si>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</si>
  <si>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</si>
  <si>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</si>
  <si>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</si>
  <si>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</si>
  <si>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</si>
  <si>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</si>
  <si>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</si>
  <si>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</si>
  <si>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</si>
  <si>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</si>
  <si>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</si>
  <si>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</si>
  <si>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</si>
  <si>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</si>
  <si>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</si>
  <si>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</si>
  <si>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</si>
  <si>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</si>
  <si>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</si>
  <si>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</si>
  <si>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</si>
  <si>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</si>
  <si>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</si>
  <si>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</si>
  <si>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</si>
  <si>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</si>
  <si>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</si>
  <si>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</si>
  <si>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</si>
  <si>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</si>
  <si>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</si>
  <si>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</si>
  <si>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</si>
  <si>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</si>
  <si>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</si>
  <si>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</si>
  <si>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</si>
  <si>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</si>
  <si>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</si>
  <si>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</si>
  <si>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</si>
  <si>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</si>
  <si>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</si>
  <si>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</si>
  <si>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</si>
  <si>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</si>
  <si>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</si>
  <si>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</si>
  <si>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</si>
  <si>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</si>
  <si>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</si>
  <si>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</si>
  <si>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</si>
  <si>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</si>
  <si>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</si>
  <si>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</si>
  <si>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</si>
  <si>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</si>
  <si>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</si>
  <si>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</si>
  <si>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</si>
  <si>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</si>
  <si>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</si>
  <si>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</si>
  <si>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</si>
  <si>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</si>
  <si>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</si>
  <si>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</si>
  <si>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</si>
  <si>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</si>
  <si>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</si>
  <si>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</si>
  <si>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</si>
  <si>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</si>
  <si>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</si>
  <si>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</si>
  <si>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</si>
  <si>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</si>
  <si>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</si>
  <si>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</si>
  <si>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</si>
  <si>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</si>
  <si>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</si>
  <si>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</si>
  <si>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</si>
  <si>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</si>
  <si>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</si>
  <si>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</si>
  <si>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</si>
  <si>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</si>
  <si>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</si>
  <si>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</si>
  <si>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</si>
  <si>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</si>
  <si>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</si>
  <si>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</si>
  <si>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</si>
  <si>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</si>
  <si>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</si>
  <si>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</si>
  <si>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</si>
  <si>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</si>
  <si>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</si>
  <si>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</si>
  <si>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</si>
  <si>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</si>
  <si>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</si>
  <si>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</si>
  <si>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</si>
  <si>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</si>
  <si>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</si>
  <si>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</si>
  <si>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</si>
  <si>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</si>
  <si>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</si>
  <si>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</si>
  <si>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</si>
  <si>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</si>
  <si>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</si>
  <si>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</si>
  <si>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</si>
  <si>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</si>
  <si>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</si>
  <si>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</si>
  <si>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</si>
  <si>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</si>
  <si>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</si>
  <si>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</si>
  <si>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</si>
  <si>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</si>
  <si>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</si>
  <si>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</si>
  <si>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</si>
  <si>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</si>
  <si>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</si>
  <si>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</si>
  <si>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</si>
  <si>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</si>
  <si>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</si>
  <si>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</si>
  <si>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</si>
  <si>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</si>
  <si>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</si>
  <si>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</si>
  <si>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</si>
  <si>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</si>
  <si>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</si>
  <si>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</si>
  <si>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</si>
  <si>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</si>
  <si>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</si>
  <si>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</si>
  <si>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</si>
  <si>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</si>
  <si>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</si>
  <si>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</si>
  <si>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</si>
  <si>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</si>
  <si>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</si>
  <si>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</si>
  <si>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</si>
  <si>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</si>
  <si>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</si>
  <si>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</si>
  <si>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</si>
  <si>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</si>
  <si>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</si>
  <si>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</si>
  <si>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</si>
  <si>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</si>
  <si>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</si>
  <si>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</si>
  <si>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</si>
  <si>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</si>
  <si>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</si>
  <si>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</si>
  <si>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</si>
  <si>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</si>
  <si>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</si>
  <si>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</si>
  <si>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</si>
  <si>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</si>
  <si>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</si>
  <si>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</si>
  <si>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</si>
  <si>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</si>
  <si>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</si>
  <si>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</si>
  <si>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</si>
  <si>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</si>
  <si>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</si>
  <si>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</si>
  <si>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</si>
  <si>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</si>
  <si>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</si>
  <si>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</si>
  <si>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</si>
  <si>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</si>
  <si>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</si>
  <si>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</si>
  <si>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</si>
  <si>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</si>
  <si>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</si>
  <si>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</si>
  <si>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</si>
  <si>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</si>
  <si>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</si>
  <si>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</si>
  <si>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</si>
  <si>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</si>
  <si>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</si>
  <si>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</si>
  <si>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</si>
  <si>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</si>
  <si>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</si>
  <si>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</si>
  <si>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</si>
  <si>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</si>
  <si>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</si>
  <si>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</si>
  <si>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</si>
  <si>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</si>
  <si>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</si>
  <si>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</si>
  <si>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</si>
  <si>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</si>
  <si>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</si>
  <si>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</si>
  <si>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</si>
  <si>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</si>
  <si>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</si>
  <si>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</si>
  <si>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</si>
  <si>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</si>
  <si>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</si>
  <si>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</si>
  <si>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</si>
  <si>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</si>
  <si>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</si>
  <si>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</si>
  <si>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</si>
  <si>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</si>
  <si>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</si>
  <si>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</si>
  <si>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</si>
  <si>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</si>
  <si>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</si>
  <si>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</si>
  <si>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</si>
  <si>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</si>
  <si>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</si>
  <si>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</si>
  <si>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</si>
  <si>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</si>
  <si>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</si>
  <si>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</si>
  <si>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</si>
  <si>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</si>
  <si>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</si>
  <si>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</si>
  <si>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</si>
  <si>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</si>
  <si>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</si>
  <si>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</si>
  <si>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</si>
  <si>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</si>
  <si>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</si>
  <si>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</si>
  <si>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</si>
  <si>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</si>
  <si>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</si>
  <si>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</si>
  <si>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</si>
  <si>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</si>
  <si>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</si>
  <si>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</si>
  <si>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</si>
  <si>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</si>
  <si>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</si>
  <si>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</si>
  <si>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</si>
  <si>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</si>
  <si>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</si>
  <si>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</si>
  <si>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</si>
  <si>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</si>
  <si>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</si>
  <si>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</si>
  <si>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</si>
  <si>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</si>
  <si>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</si>
  <si>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</si>
  <si>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</si>
  <si>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</si>
  <si>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</si>
  <si>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</si>
  <si>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</si>
  <si>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</si>
  <si>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</si>
  <si>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</si>
  <si>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</si>
  <si>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</si>
  <si>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</si>
  <si>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</si>
  <si>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</si>
  <si>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</si>
  <si>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</si>
  <si>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</si>
  <si>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</si>
  <si>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</si>
  <si>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</si>
  <si>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</si>
  <si>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</si>
  <si>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</si>
  <si>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</si>
  <si>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</si>
  <si>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</si>
  <si>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</si>
  <si>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</si>
  <si>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</si>
  <si>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</si>
  <si>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</si>
  <si>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</si>
  <si>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</si>
  <si>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</si>
  <si>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</si>
  <si>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</si>
  <si>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</si>
  <si>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</si>
  <si>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</si>
  <si>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</si>
  <si>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</si>
  <si>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</si>
  <si>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</si>
  <si>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</si>
  <si>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</si>
  <si>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</si>
  <si>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</si>
  <si>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</si>
  <si>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</si>
  <si>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</si>
  <si>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</si>
  <si>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</si>
  <si>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</si>
  <si>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</si>
  <si>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</si>
  <si>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</si>
  <si>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</si>
  <si>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</si>
  <si>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</si>
  <si>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</si>
  <si>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</si>
  <si>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</si>
  <si>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</si>
  <si>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</si>
  <si>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</si>
  <si>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</si>
  <si>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</si>
  <si>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</si>
  <si>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</si>
  <si>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</si>
  <si>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</si>
  <si>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</si>
  <si>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</si>
  <si>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</si>
  <si>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</si>
  <si>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</si>
  <si>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</si>
  <si>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</si>
  <si>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</si>
  <si>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</si>
  <si>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</si>
  <si>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</si>
  <si>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</si>
  <si>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</si>
  <si>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</si>
  <si>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</si>
  <si>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</si>
  <si>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</si>
  <si>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</si>
  <si>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</si>
  <si>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</si>
  <si>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</si>
  <si>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</si>
  <si>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</si>
  <si>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</si>
  <si>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</si>
  <si>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</si>
  <si>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</si>
  <si>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</si>
  <si>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</si>
  <si>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</si>
  <si>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</si>
  <si>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</si>
  <si>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</si>
  <si>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</si>
  <si>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</si>
  <si>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</si>
  <si>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</si>
  <si>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</si>
  <si>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</si>
  <si>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</si>
  <si>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</si>
  <si>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</si>
  <si>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</si>
  <si>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</si>
  <si>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</si>
  <si>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</si>
  <si>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</si>
  <si>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</si>
  <si>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</si>
  <si>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</si>
  <si>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</si>
  <si>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</si>
  <si>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</si>
  <si>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</si>
  <si>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</si>
  <si>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</si>
  <si>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</si>
  <si>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</si>
  <si>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</si>
  <si>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</si>
  <si>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</si>
  <si>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</si>
  <si>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</si>
  <si>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</si>
  <si>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</si>
  <si>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</si>
  <si>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</si>
  <si>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</si>
  <si>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</si>
  <si>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</si>
  <si>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</si>
  <si>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</si>
  <si>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</si>
  <si>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</si>
  <si>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</si>
  <si>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</si>
  <si>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</si>
  <si>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</si>
  <si>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</si>
  <si>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</si>
  <si>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</si>
  <si>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</si>
  <si>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</si>
  <si>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</si>
  <si>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</si>
  <si>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</si>
  <si>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</si>
  <si>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</si>
  <si>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</si>
  <si>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</si>
  <si>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</si>
  <si>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</si>
  <si>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</si>
  <si>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</si>
  <si>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</si>
  <si>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</si>
  <si>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</si>
  <si>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</si>
  <si>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</si>
  <si>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</si>
  <si>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</si>
  <si>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</si>
  <si>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</si>
  <si>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</si>
  <si>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</si>
  <si>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</si>
  <si>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</si>
  <si>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</si>
  <si>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</si>
  <si>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</si>
  <si>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</si>
  <si>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</si>
  <si>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</si>
  <si>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</si>
  <si>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</si>
  <si>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</si>
  <si>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</si>
  <si>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</si>
  <si>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</si>
  <si>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</si>
  <si>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</si>
  <si>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</si>
  <si>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</si>
  <si>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</si>
  <si>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</si>
  <si>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</si>
  <si>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</si>
  <si>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</si>
  <si>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</si>
  <si>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</si>
  <si>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</si>
  <si>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</si>
  <si>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</si>
  <si>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</si>
  <si>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</si>
  <si>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</si>
  <si>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</si>
  <si>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</si>
  <si>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</si>
  <si>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</si>
  <si>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</si>
  <si>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</si>
  <si>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</si>
  <si>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</si>
  <si>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</si>
  <si>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</si>
  <si>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</si>
  <si>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</si>
  <si>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</si>
  <si>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</si>
  <si>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</si>
  <si>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</si>
  <si>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</si>
  <si>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</si>
  <si>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</si>
  <si>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</si>
  <si>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</si>
  <si>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</si>
  <si>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</si>
  <si>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</si>
  <si>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</si>
  <si>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</si>
  <si>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</si>
  <si>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</si>
  <si>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</si>
  <si>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</si>
  <si>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</si>
  <si>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</si>
  <si>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</si>
  <si>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</si>
  <si>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</si>
  <si>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</si>
  <si>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</si>
  <si>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</si>
  <si>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</si>
  <si>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</si>
  <si>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</si>
  <si>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</si>
  <si>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</si>
  <si>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</si>
  <si>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</si>
  <si>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</si>
  <si>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</si>
  <si>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</si>
  <si>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</si>
  <si>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</si>
  <si>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</si>
  <si>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</si>
  <si>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</si>
  <si>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</si>
  <si>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</si>
  <si>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</si>
  <si>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</si>
  <si>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</si>
  <si>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</si>
  <si>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</si>
  <si>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</si>
  <si>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</si>
  <si>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</si>
  <si>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</si>
  <si>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</si>
  <si>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</si>
  <si>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</si>
  <si>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</si>
  <si>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</si>
  <si>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</si>
  <si>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</si>
  <si>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</si>
  <si>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</si>
  <si>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</si>
  <si>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</si>
  <si>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</si>
  <si>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</si>
  <si>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</si>
  <si>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</si>
  <si>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</si>
  <si>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</si>
  <si>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</si>
  <si>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</si>
  <si>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</si>
  <si>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</si>
  <si>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</si>
  <si>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</si>
  <si>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</si>
  <si>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</si>
  <si>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</si>
  <si>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</si>
  <si>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</si>
  <si>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</si>
  <si>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</si>
  <si>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</si>
  <si>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</si>
  <si>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</si>
  <si>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</si>
  <si>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</si>
  <si>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</si>
  <si>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</si>
  <si>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</si>
  <si>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</si>
  <si>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</si>
  <si>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</si>
  <si>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</si>
  <si>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</si>
  <si>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</si>
  <si>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</si>
  <si>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</si>
  <si>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</si>
  <si>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</si>
  <si>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</si>
  <si>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</si>
  <si>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</si>
  <si>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</si>
  <si>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</si>
  <si>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</si>
  <si>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</si>
  <si>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</si>
  <si>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</si>
  <si>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</si>
  <si>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</si>
  <si>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</si>
  <si>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</si>
  <si>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</si>
  <si>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</si>
  <si>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</si>
  <si>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</si>
  <si>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</si>
  <si>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</si>
  <si>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</si>
  <si>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</si>
  <si>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</si>
  <si>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</si>
  <si>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</si>
  <si>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</si>
  <si>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</si>
  <si>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</si>
  <si>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</si>
  <si>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</si>
  <si>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</si>
  <si>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</si>
  <si>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</si>
  <si>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</si>
  <si>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</si>
  <si>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</si>
  <si>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</si>
  <si>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</si>
  <si>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</si>
  <si>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</si>
  <si>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</si>
  <si>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</si>
  <si>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</si>
  <si>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</si>
  <si>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</si>
  <si>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</si>
  <si>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</si>
  <si>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</si>
  <si>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</si>
  <si>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</si>
  <si>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</si>
  <si>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</si>
  <si>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</si>
  <si>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</si>
  <si>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</si>
  <si>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</si>
  <si>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</si>
  <si>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</si>
  <si>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</si>
  <si>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</si>
  <si>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</si>
  <si>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</si>
  <si>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</si>
  <si>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</si>
  <si>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</si>
  <si>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</si>
  <si>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</si>
  <si>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</si>
  <si>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</si>
  <si>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</si>
  <si>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</si>
  <si>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</si>
  <si>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</si>
  <si>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</si>
  <si>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</si>
  <si>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</si>
  <si>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</si>
  <si>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</si>
  <si>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</si>
  <si>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</si>
  <si>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</si>
  <si>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</si>
  <si>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</si>
  <si>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</si>
  <si>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</si>
  <si>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</si>
  <si>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</si>
  <si>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</si>
  <si>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</si>
  <si>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</si>
  <si>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</si>
  <si>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</si>
  <si>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</si>
  <si>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</si>
  <si>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</si>
  <si>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</si>
  <si>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</si>
  <si>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</si>
  <si>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</si>
  <si>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</si>
  <si>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</si>
  <si>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</si>
  <si>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</si>
  <si>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</si>
  <si>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</si>
  <si>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</si>
  <si>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</si>
  <si>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</si>
  <si>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</si>
  <si>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</si>
  <si>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</si>
  <si>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</si>
  <si>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</si>
  <si>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</si>
  <si>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</si>
  <si>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</si>
  <si>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</si>
  <si>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</si>
  <si>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</si>
  <si>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</si>
  <si>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</si>
  <si>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</si>
  <si>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</si>
  <si>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</si>
  <si>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</si>
  <si>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</si>
  <si>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</si>
  <si>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</si>
  <si>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</si>
  <si>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</si>
  <si>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</si>
  <si>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</si>
  <si>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</si>
  <si>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</si>
  <si>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</si>
  <si>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</si>
  <si>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</si>
  <si>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</si>
  <si>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</si>
  <si>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</si>
  <si>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</si>
  <si>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</si>
  <si>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</si>
  <si>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</si>
  <si>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</si>
  <si>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</si>
  <si>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</si>
  <si>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</si>
  <si>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</si>
  <si>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</si>
  <si>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</si>
  <si>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</si>
  <si>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</si>
  <si>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</si>
  <si>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</si>
  <si>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</si>
  <si>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</si>
  <si>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</si>
  <si>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</si>
  <si>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</si>
  <si>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</si>
  <si>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</si>
  <si>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</si>
  <si>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</si>
  <si>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</si>
  <si>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</si>
  <si>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</si>
  <si>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</si>
  <si>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</si>
  <si>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</si>
  <si>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</si>
  <si>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</si>
  <si>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</si>
  <si>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</si>
  <si>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</si>
  <si>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</si>
  <si>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</si>
  <si>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</si>
  <si>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</si>
  <si>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</si>
  <si>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</si>
  <si>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</si>
  <si>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</si>
  <si>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</si>
  <si>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</si>
  <si>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</si>
  <si>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</si>
  <si>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</si>
  <si>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</si>
  <si>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</si>
  <si>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</si>
  <si>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</si>
  <si>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</si>
  <si>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</si>
  <si>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</si>
  <si>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</si>
  <si>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</si>
  <si>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</si>
  <si>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</si>
  <si>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</si>
  <si>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</si>
  <si>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</si>
  <si>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</si>
  <si>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</si>
  <si>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</si>
  <si>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</si>
  <si>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</si>
  <si>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</si>
  <si>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</si>
  <si>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</si>
  <si>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</si>
  <si>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</si>
  <si>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</si>
  <si>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</si>
  <si>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</si>
  <si>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</si>
  <si>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</si>
  <si>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</si>
  <si>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</si>
  <si>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</si>
  <si>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</si>
  <si>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</si>
  <si>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</si>
  <si>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</si>
  <si>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</si>
  <si>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</si>
  <si>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</si>
  <si>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</si>
  <si>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</si>
  <si>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</si>
  <si>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</si>
  <si>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</si>
  <si>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</si>
  <si>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</si>
  <si>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</si>
  <si>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</si>
  <si>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</si>
  <si>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</si>
  <si>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</si>
  <si>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</si>
  <si>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</si>
  <si>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</si>
  <si>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</si>
  <si>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</si>
  <si>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</si>
  <si>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</si>
  <si>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</si>
  <si>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</si>
  <si>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</si>
  <si>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</si>
  <si>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</si>
  <si>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</si>
  <si>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</si>
  <si>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</si>
  <si>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</si>
  <si>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</si>
  <si>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</si>
  <si>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</si>
  <si>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</si>
  <si>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</si>
  <si>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</si>
  <si>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</si>
  <si>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</si>
  <si>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</si>
  <si>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</si>
  <si>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</si>
  <si>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</si>
  <si>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</si>
  <si>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</si>
  <si>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</si>
  <si>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</si>
  <si>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</si>
  <si>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</si>
  <si>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</si>
  <si>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</si>
  <si>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</si>
  <si>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</si>
  <si>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</si>
  <si>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</si>
  <si>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</si>
  <si>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</si>
  <si>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</si>
  <si>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</si>
  <si>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</si>
  <si>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</si>
  <si>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</si>
  <si>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</si>
  <si>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</si>
  <si>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</si>
  <si>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</si>
  <si>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</si>
  <si>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</si>
  <si>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</si>
  <si>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</si>
  <si>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</si>
  <si>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</si>
  <si>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</si>
  <si>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</si>
  <si>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</si>
  <si>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</si>
  <si>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</si>
  <si>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</si>
  <si>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</si>
  <si>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</si>
  <si>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</si>
  <si>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</si>
  <si>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</si>
  <si>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</si>
  <si>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</si>
  <si>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</si>
  <si>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</si>
  <si>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</si>
  <si>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</si>
  <si>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</si>
  <si>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</si>
  <si>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</si>
  <si>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</si>
  <si>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</si>
  <si>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</si>
  <si>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</si>
  <si>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</si>
  <si>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</si>
  <si>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</si>
  <si>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</si>
  <si>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</si>
  <si>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</si>
  <si>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</si>
  <si>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</si>
  <si>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</si>
  <si>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</si>
  <si>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</si>
  <si>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</si>
  <si>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</si>
  <si>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</si>
  <si>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</si>
  <si>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</si>
  <si>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</si>
  <si>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</si>
  <si>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</si>
  <si>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</si>
  <si>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</si>
  <si>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</si>
  <si>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</si>
  <si>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</si>
  <si>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</si>
  <si>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</si>
  <si>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</si>
  <si>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</si>
  <si>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</si>
  <si>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</si>
  <si>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</si>
  <si>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</si>
  <si>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</si>
  <si>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</si>
  <si>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</si>
  <si>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</si>
  <si>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</si>
  <si>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</si>
  <si>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</si>
  <si>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</si>
  <si>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</si>
  <si>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</si>
  <si>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</si>
  <si>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</si>
  <si>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</si>
  <si>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</si>
  <si>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</si>
  <si>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</si>
  <si>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</si>
  <si>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</si>
  <si>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</si>
  <si>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</si>
  <si>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</si>
  <si>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</si>
  <si>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</si>
  <si>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</si>
  <si>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</si>
  <si>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</si>
  <si>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</si>
  <si>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</si>
  <si>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</si>
  <si>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</si>
  <si>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</si>
  <si>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</si>
  <si>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</si>
  <si>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</si>
  <si>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</si>
  <si>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</si>
  <si>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</si>
  <si>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</si>
  <si>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</si>
  <si>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</si>
  <si>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</si>
  <si>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</si>
  <si>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</si>
  <si>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</si>
  <si>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</si>
  <si>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</si>
  <si>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</si>
  <si>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</si>
  <si>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</si>
  <si>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</si>
  <si>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</si>
  <si>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</si>
  <si>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</si>
  <si>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</si>
  <si>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</si>
  <si>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</si>
  <si>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</si>
  <si>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</si>
  <si>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</si>
  <si>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</si>
  <si>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</si>
  <si>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</si>
  <si>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</si>
  <si>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</si>
  <si>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</si>
  <si>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</si>
  <si>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</si>
  <si>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</si>
  <si>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</si>
  <si>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</si>
  <si>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</si>
  <si>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</si>
  <si>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</si>
  <si>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</si>
  <si>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</si>
  <si>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</si>
  <si>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</si>
  <si>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</si>
  <si>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</si>
  <si>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</si>
  <si>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</si>
  <si>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</si>
  <si>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</si>
  <si>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</si>
  <si>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</si>
  <si>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</si>
  <si>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</si>
  <si>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</si>
  <si>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</si>
  <si>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</si>
  <si>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</si>
  <si>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</si>
  <si>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</si>
  <si>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</si>
  <si>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</si>
  <si>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</si>
  <si>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</si>
  <si>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</si>
  <si>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</si>
  <si>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</si>
  <si>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</si>
  <si>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</si>
  <si>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</si>
  <si>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</si>
  <si>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</si>
  <si>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</si>
  <si>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</si>
  <si>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</si>
  <si>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</si>
  <si>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</si>
  <si>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</si>
  <si>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</si>
  <si>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</si>
  <si>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</si>
  <si>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</si>
  <si>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</si>
  <si>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</si>
  <si>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</si>
  <si>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</si>
  <si>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</si>
  <si>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</si>
  <si>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</si>
  <si>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</si>
  <si>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</si>
  <si>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</si>
  <si>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</si>
  <si>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</si>
  <si>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</si>
  <si>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</si>
  <si>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</si>
  <si>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</si>
  <si>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</si>
  <si>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</si>
  <si>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</si>
  <si>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</si>
  <si>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</si>
  <si>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</si>
  <si>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</si>
  <si>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</si>
  <si>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</si>
  <si>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</si>
  <si>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</si>
  <si>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</si>
  <si>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</si>
  <si>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</si>
  <si>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</si>
  <si>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</si>
  <si>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</si>
  <si>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</si>
  <si>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</si>
  <si>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</si>
  <si>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</si>
  <si>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</si>
  <si>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</si>
  <si>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</si>
  <si>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</si>
  <si>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</si>
  <si>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</si>
  <si>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</si>
  <si>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</si>
  <si>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</si>
  <si>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</si>
  <si>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</si>
  <si>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</si>
  <si>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</si>
  <si>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</si>
  <si>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</si>
  <si>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</si>
  <si>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</si>
  <si>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</si>
  <si>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</si>
  <si>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</si>
  <si>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</si>
  <si>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</si>
  <si>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</si>
  <si>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</si>
  <si>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</si>
  <si>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</si>
  <si>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</si>
  <si>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</si>
  <si>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</si>
  <si>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</si>
  <si>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</si>
  <si>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</si>
  <si>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</si>
  <si>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</si>
  <si>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</si>
  <si>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</si>
  <si>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</si>
  <si>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</si>
  <si>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</si>
  <si>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</si>
  <si>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</si>
  <si>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</si>
  <si>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</si>
  <si>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</si>
  <si>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</si>
  <si>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</si>
  <si>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</si>
  <si>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</si>
  <si>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</si>
  <si>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</si>
  <si>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</si>
  <si>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</si>
  <si>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</si>
  <si>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</si>
  <si>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</si>
  <si>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</si>
  <si>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</si>
  <si>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</si>
  <si>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</si>
  <si>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</si>
  <si>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</si>
  <si>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</si>
  <si>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</si>
  <si>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</si>
  <si>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</si>
  <si>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</si>
  <si>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</si>
  <si>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</si>
  <si>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</si>
  <si>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</si>
  <si>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</si>
  <si>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</si>
  <si>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</si>
  <si>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</si>
  <si>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</si>
  <si>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</si>
  <si>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</si>
  <si>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</si>
  <si>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</si>
  <si>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</si>
  <si>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</si>
  <si>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</si>
  <si>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</si>
  <si>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</si>
  <si>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</si>
  <si>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</si>
  <si>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</si>
  <si>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</si>
  <si>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</si>
  <si>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</si>
  <si>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</si>
  <si>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</si>
  <si>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</si>
  <si>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</si>
  <si>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</si>
  <si>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</si>
  <si>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</si>
  <si>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</si>
  <si>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</si>
  <si>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</si>
  <si>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</si>
  <si>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</si>
  <si>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</si>
  <si>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</si>
  <si>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</si>
  <si>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</si>
  <si>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</si>
  <si>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</si>
  <si>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</si>
  <si>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</si>
  <si>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</si>
  <si>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</si>
  <si>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</si>
  <si>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</si>
  <si>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</si>
  <si>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</si>
  <si>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</si>
  <si>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</si>
  <si>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</si>
  <si>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</si>
  <si>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</si>
  <si>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</si>
  <si>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</si>
  <si>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</si>
  <si>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</si>
  <si>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</si>
  <si>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</si>
  <si>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</si>
  <si>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</si>
  <si>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</si>
  <si>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</si>
  <si>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</si>
  <si>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</si>
  <si>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</si>
  <si>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</si>
  <si>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</si>
  <si>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</si>
  <si>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</si>
  <si>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</si>
  <si>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</si>
  <si>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</si>
  <si>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</si>
  <si>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</si>
  <si>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</si>
  <si>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</si>
  <si>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</si>
  <si>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</si>
  <si>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</si>
  <si>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</si>
  <si>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</si>
  <si>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</si>
  <si>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</si>
  <si>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</si>
  <si>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</si>
  <si>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</si>
  <si>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</si>
  <si>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</si>
  <si>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</si>
  <si>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</si>
  <si>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</si>
  <si>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</si>
  <si>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</si>
  <si>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</si>
  <si>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</si>
  <si>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</si>
  <si>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</si>
  <si>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</si>
  <si>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</si>
  <si>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</si>
  <si>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</si>
  <si>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</si>
  <si>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</si>
  <si>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</si>
  <si>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</si>
  <si>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</si>
  <si>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</si>
  <si>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</si>
  <si>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</si>
  <si>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</si>
  <si>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</si>
  <si>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</si>
  <si>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</si>
  <si>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</si>
  <si>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</si>
  <si>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</si>
  <si>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</si>
  <si>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</si>
  <si>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</si>
  <si>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</si>
  <si>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</si>
  <si>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</si>
  <si>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</si>
  <si>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</si>
  <si>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</si>
  <si>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</si>
  <si>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</si>
  <si>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</si>
  <si>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</si>
  <si>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</si>
  <si>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</si>
  <si>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</si>
  <si>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</si>
  <si>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</si>
  <si>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</si>
  <si>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</si>
  <si>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</si>
  <si>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</si>
  <si>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</si>
  <si>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</si>
  <si>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</si>
  <si>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</si>
  <si>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</si>
  <si>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</si>
  <si>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</si>
  <si>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</si>
  <si>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</si>
  <si>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</si>
  <si>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</si>
  <si>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</si>
  <si>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</si>
  <si>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</si>
  <si>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</si>
  <si>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</si>
  <si>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</si>
  <si>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</si>
  <si>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</si>
  <si>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</si>
  <si>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</si>
  <si>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</si>
  <si>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</si>
  <si>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</si>
  <si>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</si>
  <si>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</si>
  <si>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</si>
  <si>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</si>
  <si>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</si>
  <si>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</si>
  <si>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</si>
  <si>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</si>
  <si>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</si>
  <si>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</si>
  <si>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</si>
  <si>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</si>
  <si>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</si>
  <si>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</si>
  <si>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</si>
  <si>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</si>
  <si>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</si>
  <si>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</si>
  <si>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</si>
  <si>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</si>
  <si>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</si>
  <si>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</si>
  <si>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</si>
  <si>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</si>
  <si>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</si>
  <si>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</si>
  <si>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</si>
  <si>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</si>
  <si>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</si>
  <si>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</si>
  <si>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</si>
  <si>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</si>
  <si>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</si>
  <si>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</si>
  <si>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</si>
  <si>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</si>
  <si>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</si>
  <si>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</si>
  <si>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</si>
  <si>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</si>
  <si>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</si>
  <si>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</si>
  <si>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</si>
  <si>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</si>
  <si>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</si>
  <si>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</si>
  <si>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</si>
  <si>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</si>
  <si>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</si>
  <si>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</si>
  <si>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</si>
  <si>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</si>
  <si>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</si>
  <si>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</si>
  <si>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</si>
  <si>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</si>
  <si>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</si>
  <si>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</si>
  <si>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</si>
  <si>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</si>
  <si>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</si>
  <si>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</si>
  <si>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</si>
  <si>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</si>
  <si>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</si>
  <si>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</si>
  <si>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</si>
  <si>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</si>
  <si>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</si>
  <si>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</si>
  <si>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</si>
  <si>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</si>
  <si>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</si>
  <si>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</si>
  <si>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</si>
  <si>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</si>
  <si>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</si>
  <si>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</si>
  <si>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</si>
  <si>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</si>
  <si>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</si>
  <si>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</si>
  <si>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</si>
  <si>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</si>
  <si>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</si>
  <si>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</si>
  <si>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</si>
  <si>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</si>
  <si>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</si>
  <si>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</si>
  <si>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</si>
  <si>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</si>
  <si>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</si>
  <si>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</si>
  <si>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</si>
  <si>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</si>
  <si>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</si>
  <si>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</si>
  <si>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</si>
  <si>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</si>
  <si>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</si>
  <si>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</si>
  <si>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</si>
  <si>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</si>
  <si>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</si>
  <si>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</si>
  <si>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</si>
  <si>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</si>
  <si>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</si>
  <si>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</si>
  <si>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</si>
  <si>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</si>
  <si>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</si>
  <si>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</si>
  <si>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</si>
  <si>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</si>
  <si>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</si>
  <si>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</si>
  <si>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</si>
  <si>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</si>
  <si>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</si>
  <si>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</si>
  <si>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</si>
  <si>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</si>
  <si>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</si>
  <si>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</si>
  <si>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</si>
  <si>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</si>
  <si>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</si>
  <si>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</si>
  <si>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</si>
  <si>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</si>
  <si>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</si>
  <si>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</si>
  <si>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</si>
  <si>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</si>
  <si>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</si>
  <si>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</si>
  <si>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</si>
  <si>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</si>
  <si>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</si>
  <si>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</si>
  <si>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</si>
  <si>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</si>
  <si>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</si>
  <si>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</si>
  <si>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</si>
  <si>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</si>
  <si>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</si>
  <si>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</si>
  <si>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</si>
  <si>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</si>
  <si>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</si>
  <si>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</si>
  <si>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</si>
  <si>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</si>
  <si>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</si>
  <si>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</si>
  <si>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</si>
  <si>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</si>
  <si>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</si>
  <si>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</si>
  <si>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</si>
  <si>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</si>
  <si>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</si>
  <si>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</si>
  <si>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</si>
  <si>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</si>
  <si>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</si>
  <si>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</si>
  <si>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</si>
  <si>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</si>
  <si>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</si>
  <si>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</si>
  <si>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</si>
  <si>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</si>
  <si>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</si>
  <si>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</si>
  <si>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</si>
  <si>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</si>
  <si>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</si>
  <si>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</si>
  <si>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</si>
  <si>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</si>
  <si>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</si>
  <si>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</si>
  <si>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</si>
  <si>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</si>
  <si>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</si>
  <si>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</si>
  <si>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</si>
  <si>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</si>
  <si>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</si>
  <si>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</si>
  <si>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</si>
  <si>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</si>
  <si>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</si>
  <si>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</si>
  <si>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</si>
  <si>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</si>
  <si>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</si>
  <si>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</si>
  <si>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</si>
  <si>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</si>
  <si>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</si>
  <si>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</si>
  <si>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</si>
  <si>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</si>
  <si>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</si>
  <si>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</si>
  <si>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</si>
  <si>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</si>
  <si>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</si>
  <si>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</si>
  <si>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</si>
  <si>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</si>
  <si>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</si>
  <si>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</si>
  <si>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</si>
  <si>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</si>
  <si>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</si>
  <si>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</si>
  <si>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</si>
  <si>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</si>
  <si>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</si>
  <si>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</si>
  <si>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</si>
  <si>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</si>
  <si>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</si>
  <si>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</si>
  <si>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</si>
  <si>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</si>
  <si>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</si>
  <si>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</si>
  <si>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</si>
  <si>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</si>
  <si>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</si>
  <si>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</si>
  <si>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</si>
  <si>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</si>
  <si>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</si>
  <si>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</si>
  <si>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</si>
  <si>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</si>
  <si>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</si>
  <si>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</si>
  <si>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</si>
  <si>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</si>
  <si>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</si>
  <si>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</si>
  <si>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</si>
  <si>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</si>
  <si>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</si>
  <si>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</si>
  <si>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</si>
  <si>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</si>
  <si>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</si>
  <si>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</si>
  <si>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</si>
  <si>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</si>
  <si>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</si>
  <si>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</si>
  <si>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</si>
  <si>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</si>
  <si>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</si>
  <si>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</si>
  <si>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</si>
  <si>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</si>
  <si>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</si>
  <si>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</si>
  <si>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</si>
  <si>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</si>
  <si>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</si>
  <si>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</si>
  <si>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</si>
  <si>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</si>
  <si>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</si>
  <si>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</si>
  <si>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</si>
  <si>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</si>
  <si>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</si>
  <si>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</si>
  <si>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</si>
  <si>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</si>
  <si>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</si>
  <si>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</si>
  <si>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</si>
  <si>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</si>
  <si>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</si>
  <si>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</si>
  <si>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</si>
  <si>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</si>
  <si>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</si>
  <si>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</si>
  <si>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</si>
  <si>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</si>
  <si>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</si>
  <si>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</si>
  <si>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</si>
  <si>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</si>
  <si>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</si>
  <si>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</si>
  <si>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</si>
  <si>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</si>
  <si>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</si>
  <si>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</si>
  <si>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</si>
  <si>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</si>
  <si>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</si>
  <si>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</si>
  <si>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</si>
  <si>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</si>
  <si>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</si>
  <si>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</si>
  <si>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</si>
  <si>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</si>
  <si>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</si>
  <si>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</si>
  <si>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</si>
  <si>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</si>
  <si>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</si>
  <si>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</si>
  <si>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</si>
  <si>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</si>
  <si>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</si>
  <si>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</si>
  <si>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</si>
  <si>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</si>
  <si>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</si>
  <si>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</si>
  <si>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</si>
  <si>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</si>
  <si>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</si>
  <si>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</si>
  <si>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</si>
  <si>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</si>
  <si>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</si>
  <si>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</si>
  <si>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</si>
  <si>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</si>
  <si>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</si>
  <si>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</si>
  <si>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</si>
  <si>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</si>
  <si>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</si>
  <si>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</si>
  <si>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</si>
  <si>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</si>
  <si>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</si>
  <si>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</si>
  <si>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</si>
  <si>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</si>
  <si>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</si>
  <si>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</si>
  <si>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</si>
  <si>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</si>
  <si>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</si>
  <si>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</si>
  <si>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</si>
  <si>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</si>
  <si>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</si>
  <si>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</si>
  <si>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</si>
  <si>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</si>
  <si>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</si>
  <si>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</si>
  <si>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</si>
  <si>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</si>
  <si>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</si>
  <si>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</si>
  <si>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</si>
  <si>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</si>
  <si>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</si>
  <si>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</si>
  <si>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</si>
  <si>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</si>
  <si>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</si>
  <si>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</si>
  <si>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</si>
  <si>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</si>
  <si>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</si>
  <si>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</si>
  <si>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</si>
  <si>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</si>
  <si>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</si>
  <si>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</si>
  <si>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</si>
  <si>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</si>
  <si>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</si>
  <si>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</si>
  <si>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</si>
  <si>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</si>
  <si>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</si>
  <si>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</si>
  <si>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</si>
  <si>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</si>
  <si>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</si>
  <si>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</si>
  <si>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</si>
  <si>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</si>
  <si>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</si>
  <si>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</si>
  <si>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</si>
  <si>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</si>
  <si>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</si>
  <si>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</si>
  <si>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</si>
  <si>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</si>
  <si>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</si>
  <si>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</si>
  <si>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</si>
  <si>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</si>
  <si>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</si>
  <si>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</si>
  <si>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</si>
  <si>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</si>
  <si>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</si>
  <si>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</si>
  <si>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</si>
  <si>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</si>
  <si>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</si>
  <si>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</si>
  <si>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</si>
  <si>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</si>
  <si>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</si>
  <si>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</si>
  <si>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</si>
  <si>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</si>
  <si>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</si>
  <si>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</si>
  <si>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</si>
  <si>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</si>
  <si>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</si>
  <si>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</si>
  <si>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</si>
  <si>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</si>
  <si>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</si>
  <si>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</si>
  <si>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</si>
  <si>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</si>
  <si>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</si>
  <si>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</si>
  <si>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</si>
  <si>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</si>
  <si>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</si>
  <si>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</si>
  <si>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</si>
  <si>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</si>
  <si>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</si>
  <si>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</si>
  <si>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</si>
  <si>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</si>
  <si>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</si>
  <si>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</si>
  <si>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</si>
  <si>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</si>
  <si>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</si>
  <si>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</si>
  <si>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</si>
  <si>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</si>
  <si>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</si>
  <si>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</si>
  <si>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</si>
  <si>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</si>
  <si>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</si>
  <si>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</si>
  <si>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</si>
  <si>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</si>
  <si>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</si>
  <si>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</si>
  <si>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</si>
  <si>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</si>
  <si>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</si>
  <si>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</si>
  <si>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</si>
  <si>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</si>
  <si>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</si>
  <si>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</si>
  <si>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</si>
  <si>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</si>
  <si>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</si>
  <si>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</si>
  <si>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</si>
  <si>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</si>
  <si>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</si>
  <si>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</si>
  <si>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</si>
  <si>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</si>
  <si>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</si>
  <si>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</si>
  <si>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</si>
  <si>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</si>
  <si>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</si>
  <si>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</si>
  <si>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</si>
  <si>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</si>
  <si>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</si>
  <si>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</si>
  <si>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</si>
  <si>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</si>
  <si>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</si>
  <si>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</si>
  <si>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</si>
  <si>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</si>
  <si>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</si>
  <si>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</si>
  <si>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</si>
  <si>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</si>
  <si>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</si>
  <si>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</si>
  <si>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</si>
  <si>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</si>
  <si>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</si>
  <si>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</si>
  <si>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</si>
  <si>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</si>
  <si>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</si>
  <si>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</si>
  <si>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</si>
  <si>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</si>
  <si>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</si>
  <si>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</si>
  <si>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</si>
  <si>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</si>
  <si>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</si>
  <si>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</si>
  <si>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</si>
  <si>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</si>
  <si>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</si>
  <si>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</si>
  <si>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</si>
  <si>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</si>
  <si>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</si>
  <si>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</si>
  <si>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</si>
  <si>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</si>
  <si>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</si>
  <si>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</si>
  <si>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</si>
  <si>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</si>
  <si>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</si>
  <si>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</si>
  <si>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</si>
  <si>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</si>
  <si>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</si>
  <si>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</si>
  <si>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</si>
  <si>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</si>
  <si>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</si>
  <si>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</si>
  <si>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</si>
  <si>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</si>
  <si>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</si>
  <si>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</si>
  <si>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</si>
  <si>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</si>
  <si>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</si>
  <si>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</si>
  <si>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</si>
  <si>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</si>
  <si>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</si>
  <si>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</si>
  <si>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</si>
  <si>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</si>
  <si>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</si>
  <si>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</si>
  <si>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</si>
  <si>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</si>
  <si>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</si>
  <si>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</si>
  <si>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</si>
  <si>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</si>
  <si>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</si>
  <si>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</si>
  <si>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</si>
  <si>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</si>
  <si>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</si>
  <si>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</si>
  <si>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</si>
  <si>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</si>
  <si>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</si>
  <si>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</si>
  <si>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</si>
  <si>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</si>
  <si>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</si>
  <si>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</si>
  <si>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</si>
  <si>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</si>
  <si>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</si>
  <si>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</si>
  <si>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</si>
  <si>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</si>
  <si>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</si>
  <si>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</si>
  <si>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</si>
  <si>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</si>
  <si>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</si>
  <si>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</si>
  <si>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</si>
  <si>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</si>
  <si>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</si>
  <si>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</si>
  <si>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</si>
  <si>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</si>
  <si>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</si>
  <si>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</si>
  <si>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</si>
  <si>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</si>
  <si>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</si>
  <si>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</si>
  <si>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</si>
  <si>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</si>
  <si>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</si>
  <si>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</si>
  <si>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</si>
  <si>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</si>
  <si>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</si>
  <si>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</si>
  <si>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</si>
  <si>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</si>
  <si>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</si>
  <si>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</si>
  <si>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</si>
  <si>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</si>
  <si>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</si>
  <si>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</si>
  <si>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</si>
  <si>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</si>
  <si>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</si>
  <si>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</si>
  <si>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</si>
  <si>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</si>
  <si>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</si>
  <si>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</si>
  <si>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</si>
  <si>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</si>
  <si>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</si>
  <si>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</si>
  <si>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</si>
  <si>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</si>
  <si>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</si>
  <si>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</si>
  <si>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</si>
  <si>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</si>
  <si>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</si>
  <si>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</si>
  <si>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</si>
  <si>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</si>
  <si>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</si>
  <si>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</si>
  <si>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</si>
  <si>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</si>
  <si>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</si>
  <si>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</si>
  <si>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</si>
  <si>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</si>
  <si>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</si>
  <si>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</si>
  <si>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</si>
  <si>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</si>
  <si>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</si>
  <si>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</si>
  <si>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</si>
  <si>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</si>
  <si>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</si>
  <si>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</si>
  <si>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</si>
  <si>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</si>
  <si>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</si>
  <si>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</si>
  <si>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</si>
  <si>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</si>
  <si>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</si>
  <si>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</si>
  <si>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</si>
  <si>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</si>
  <si>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</si>
  <si>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</si>
  <si>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</si>
  <si>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</si>
  <si>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</si>
  <si>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</si>
  <si>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</si>
  <si>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</si>
  <si>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</si>
  <si>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</si>
  <si>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</si>
  <si>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</si>
  <si>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</si>
  <si>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</si>
  <si>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</si>
  <si>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</si>
  <si>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</si>
  <si>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</si>
  <si>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</si>
  <si>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</si>
  <si>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</si>
  <si>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</si>
  <si>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</si>
  <si>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</si>
  <si>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</si>
  <si>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</si>
  <si>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</si>
  <si>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</si>
  <si>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</si>
  <si>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</si>
  <si>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</si>
  <si>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</si>
  <si>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</si>
  <si>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</si>
  <si>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</si>
  <si>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</si>
  <si>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</si>
  <si>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</si>
  <si>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</si>
  <si>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</si>
  <si>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</si>
  <si>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</si>
  <si>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</si>
  <si>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</si>
  <si>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</si>
  <si>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</si>
  <si>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</si>
  <si>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</si>
  <si>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</si>
  <si>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</si>
  <si>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</si>
  <si>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</si>
  <si>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</si>
  <si>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</si>
  <si>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</si>
  <si>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</si>
  <si>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</si>
  <si>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</si>
  <si>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</si>
  <si>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</si>
  <si>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</si>
  <si>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</si>
  <si>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</si>
  <si>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</si>
  <si>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</si>
  <si>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</si>
  <si>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</si>
  <si>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</si>
  <si>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</si>
  <si>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</si>
  <si>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</si>
  <si>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</si>
  <si>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</si>
  <si>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</si>
  <si>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</si>
  <si>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</si>
  <si>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</si>
  <si>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</si>
  <si>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</si>
  <si>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</si>
  <si>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</si>
  <si>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</si>
  <si>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</si>
  <si>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</si>
  <si>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</si>
  <si>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</si>
  <si>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</si>
  <si>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</si>
  <si>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</si>
  <si>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</si>
  <si>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</si>
  <si>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</si>
  <si>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</si>
  <si>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</si>
  <si>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</si>
  <si>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</si>
  <si>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</si>
  <si>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</si>
  <si>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</si>
  <si>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</si>
  <si>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</si>
  <si>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</si>
  <si>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</si>
  <si>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</si>
  <si>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</si>
  <si>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</si>
  <si>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</si>
  <si>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</si>
  <si>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</si>
  <si>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</si>
  <si>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</si>
  <si>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</si>
  <si>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</si>
  <si>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</si>
  <si>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</si>
  <si>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</si>
  <si>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</si>
  <si>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</si>
  <si>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</si>
  <si>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</si>
  <si>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</si>
  <si>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</si>
  <si>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</si>
  <si>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</si>
  <si>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</si>
  <si>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</si>
  <si>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</si>
  <si>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</si>
  <si>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</si>
  <si>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</si>
  <si>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</si>
  <si>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</si>
  <si>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</si>
  <si>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</si>
  <si>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</si>
  <si>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</si>
  <si>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</si>
  <si>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</si>
  <si>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</si>
  <si>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</si>
  <si>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</si>
  <si>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</si>
  <si>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</si>
  <si>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</si>
  <si>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</si>
  <si>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</si>
  <si>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</si>
  <si>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</si>
  <si>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</si>
  <si>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</si>
  <si>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</si>
  <si>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</si>
  <si>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</si>
  <si>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</si>
  <si>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</si>
  <si>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</si>
  <si>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</si>
  <si>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</si>
  <si>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</si>
  <si>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</si>
  <si>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</si>
  <si>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</si>
  <si>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</si>
  <si>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</si>
  <si>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</si>
  <si>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</si>
  <si>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</si>
  <si>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</si>
  <si>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</si>
  <si>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</si>
  <si>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</si>
  <si>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</si>
  <si>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</si>
  <si>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</si>
  <si>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</si>
  <si>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</si>
  <si>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</si>
  <si>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</si>
  <si>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</si>
  <si>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</si>
  <si>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</si>
  <si>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</si>
  <si>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</si>
  <si>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</si>
  <si>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</si>
  <si>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</si>
  <si>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</si>
  <si>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</si>
  <si>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</si>
  <si>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</si>
  <si>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</si>
  <si>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</si>
  <si>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</si>
  <si>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</si>
  <si>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</si>
  <si>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</si>
  <si>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</si>
  <si>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</si>
  <si>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</si>
  <si>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</si>
  <si>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</si>
  <si>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</si>
  <si>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</si>
  <si>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</si>
  <si>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</si>
  <si>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</si>
  <si>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</si>
  <si>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</si>
  <si>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</si>
  <si>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</si>
  <si>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</si>
  <si>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</si>
  <si>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</si>
  <si>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</si>
  <si>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</si>
  <si>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</si>
  <si>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</si>
  <si>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</si>
  <si>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</si>
  <si>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</si>
  <si>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</si>
  <si>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</si>
  <si>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</si>
  <si>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</si>
  <si>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</si>
  <si>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</si>
  <si>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</si>
  <si>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</si>
  <si>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</si>
  <si>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</si>
  <si>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</si>
  <si>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</si>
  <si>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</si>
  <si>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</si>
  <si>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</si>
  <si>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</si>
  <si>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</si>
  <si>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</si>
  <si>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</si>
  <si>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</si>
  <si>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</si>
  <si>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</si>
  <si>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</si>
  <si>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</si>
  <si>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</si>
  <si>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</si>
  <si>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</si>
  <si>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</si>
  <si>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</si>
  <si>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</si>
  <si>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</si>
  <si>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</si>
  <si>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</si>
  <si>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</si>
  <si>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</si>
  <si>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</si>
  <si>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</si>
  <si>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</si>
  <si>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</si>
  <si>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</si>
  <si>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</si>
  <si>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</si>
  <si>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</si>
  <si>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</si>
  <si>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</si>
  <si>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</si>
  <si>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</si>
  <si>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</si>
  <si>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</si>
  <si>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</si>
  <si>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</si>
  <si>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</si>
  <si>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</si>
  <si>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</si>
  <si>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</si>
  <si>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</si>
  <si>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</si>
  <si>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</si>
  <si>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</si>
  <si>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</si>
  <si>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</si>
  <si>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</si>
  <si>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</si>
  <si>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</si>
  <si>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</si>
  <si>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</si>
  <si>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</si>
  <si>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</si>
  <si>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</si>
  <si>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</si>
  <si>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</si>
  <si>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</si>
  <si>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</si>
  <si>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</si>
  <si>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</si>
  <si>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</si>
  <si>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</si>
  <si>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</si>
  <si>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</si>
  <si>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</si>
  <si>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</si>
  <si>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</si>
  <si>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</si>
  <si>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</si>
  <si>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</si>
  <si>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</si>
  <si>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</si>
  <si>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</si>
  <si>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</si>
  <si>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</si>
  <si>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</si>
  <si>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</si>
  <si>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</si>
  <si>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</si>
  <si>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</si>
  <si>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</si>
  <si>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</si>
  <si>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</si>
  <si>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</si>
  <si>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</si>
  <si>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</si>
  <si>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</si>
  <si>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</si>
  <si>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</si>
  <si>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</si>
  <si>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</si>
  <si>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</si>
  <si>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</si>
  <si>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</si>
  <si>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</si>
  <si>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</si>
  <si>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</si>
  <si>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</si>
  <si>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</si>
  <si>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</si>
  <si>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</si>
  <si>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</si>
  <si>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</si>
  <si>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</si>
  <si>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</si>
  <si>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</si>
  <si>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</si>
  <si>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</si>
  <si>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</si>
  <si>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</si>
  <si>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</si>
  <si>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</si>
  <si>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</si>
  <si>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</si>
  <si>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</si>
  <si>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</si>
  <si>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</si>
  <si>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</si>
  <si>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</si>
  <si>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</si>
  <si>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</si>
  <si>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</si>
  <si>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</si>
  <si>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</si>
  <si>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</si>
  <si>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</si>
  <si>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</si>
  <si>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</si>
  <si>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</si>
  <si>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</si>
  <si>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</si>
  <si>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</si>
  <si>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</si>
  <si>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</si>
  <si>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</si>
  <si>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</si>
  <si>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</si>
  <si>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</si>
  <si>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</si>
  <si>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</si>
  <si>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</si>
  <si>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</si>
  <si>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</si>
  <si>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</si>
  <si>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</si>
  <si>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</si>
  <si>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</si>
  <si>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</si>
  <si>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</si>
  <si>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</si>
  <si>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</si>
  <si>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</si>
  <si>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</si>
  <si>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</si>
  <si>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</si>
  <si>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</si>
  <si>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</si>
  <si>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</si>
  <si>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</si>
  <si>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</si>
  <si>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</si>
  <si>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</si>
  <si>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</si>
  <si>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</si>
  <si>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</si>
  <si>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</si>
  <si>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</si>
  <si>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</si>
  <si>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</si>
  <si>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</si>
  <si>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</si>
  <si>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</si>
  <si>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</si>
  <si>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</si>
  <si>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</si>
  <si>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</si>
  <si>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</si>
  <si>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</si>
  <si>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</si>
  <si>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</si>
  <si>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</si>
  <si>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</si>
  <si>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</si>
  <si>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</si>
  <si>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</si>
  <si>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</si>
  <si>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</si>
  <si>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</si>
  <si>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</si>
  <si>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</si>
  <si>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</si>
  <si>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</si>
  <si>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</si>
  <si>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</si>
  <si>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</si>
  <si>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</si>
  <si>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</si>
  <si>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</si>
  <si>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</si>
  <si>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</si>
  <si>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</si>
  <si>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</si>
  <si>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</si>
  <si>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</si>
  <si>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</si>
  <si>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</si>
  <si>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</si>
  <si>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</si>
  <si>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</si>
  <si>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</si>
  <si>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</si>
  <si>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</si>
  <si>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</si>
  <si>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</si>
  <si>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</si>
  <si>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</si>
  <si>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</si>
  <si>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</si>
  <si>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</si>
  <si>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</si>
  <si>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</si>
  <si>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</si>
  <si>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</si>
  <si>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</si>
  <si>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</si>
  <si>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</si>
  <si>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</si>
  <si>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</si>
  <si>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</si>
  <si>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</si>
  <si>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</si>
  <si>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</si>
  <si>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</si>
  <si>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</si>
  <si>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</si>
  <si>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</si>
  <si>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</si>
  <si>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</si>
  <si>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</si>
  <si>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</si>
  <si>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</si>
  <si>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</si>
  <si>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</si>
  <si>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</si>
  <si>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</si>
  <si>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</si>
  <si>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</si>
  <si>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</si>
  <si>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</si>
  <si>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</si>
  <si>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</si>
  <si>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</si>
  <si>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</si>
  <si>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</si>
  <si>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</si>
  <si>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</si>
  <si>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</si>
  <si>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</si>
  <si>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</si>
  <si>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</si>
  <si>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</si>
  <si>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</si>
  <si>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</si>
  <si>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</si>
  <si>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</si>
  <si>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</si>
  <si>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</si>
  <si>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</si>
  <si>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</si>
  <si>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</si>
  <si>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</si>
  <si>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</si>
  <si>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</si>
  <si>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</si>
  <si>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</si>
  <si>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</si>
  <si>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</si>
  <si>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</si>
  <si>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</si>
  <si>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</si>
  <si>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</si>
  <si>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</si>
  <si>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</si>
  <si>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</si>
  <si>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</si>
  <si>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</si>
  <si>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</si>
  <si>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</si>
  <si>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</si>
  <si>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</si>
  <si>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</si>
  <si>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</si>
  <si>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</si>
  <si>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</si>
  <si>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</si>
  <si>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</si>
  <si>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</si>
  <si>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</si>
  <si>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</si>
  <si>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</si>
  <si>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</si>
  <si>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</si>
  <si>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</si>
  <si>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</si>
  <si>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</si>
  <si>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</si>
  <si>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</si>
  <si>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</si>
  <si>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</si>
  <si>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</si>
  <si>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</si>
  <si>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</si>
  <si>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</si>
  <si>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</si>
  <si>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</si>
  <si>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</si>
  <si>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</si>
  <si>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</si>
  <si>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</si>
  <si>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</si>
  <si>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</si>
  <si>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</si>
  <si>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</si>
  <si>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</si>
  <si>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</si>
  <si>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</si>
  <si>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</si>
  <si>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</si>
  <si>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</si>
  <si>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</si>
  <si>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</si>
  <si>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</si>
  <si>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</si>
  <si>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</si>
  <si>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</si>
  <si>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</si>
  <si>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</si>
  <si>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</si>
  <si>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</si>
  <si>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</si>
  <si>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</si>
  <si>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</si>
  <si>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</si>
  <si>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</si>
  <si>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</si>
  <si>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</si>
  <si>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</si>
  <si>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</si>
  <si>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</si>
  <si>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</si>
  <si>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</si>
  <si>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</si>
  <si>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</si>
  <si>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</si>
  <si>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</si>
  <si>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</si>
  <si>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</si>
  <si>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</si>
  <si>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</si>
  <si>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</si>
  <si>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</si>
  <si>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</si>
  <si>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</si>
  <si>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</si>
  <si>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</si>
  <si>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</si>
  <si>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</si>
  <si>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</si>
  <si>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</si>
  <si>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</si>
  <si>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</si>
  <si>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</si>
  <si>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</si>
  <si>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</si>
  <si>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</si>
  <si>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</si>
  <si>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</si>
  <si>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</si>
  <si>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</si>
  <si>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</si>
  <si>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</si>
  <si>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</si>
  <si>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</si>
  <si>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</si>
  <si>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</si>
  <si>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</si>
  <si>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</si>
  <si>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</si>
  <si>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</si>
  <si>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</si>
  <si>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</si>
  <si>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</si>
  <si>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</si>
  <si>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</si>
  <si>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</si>
  <si>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</si>
  <si>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</si>
  <si>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</si>
  <si>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</si>
  <si>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</si>
  <si>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</si>
  <si>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</si>
  <si>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</si>
  <si>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</si>
  <si>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</si>
  <si>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</si>
  <si>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</si>
  <si>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</si>
  <si>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</si>
  <si>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</si>
  <si>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</si>
  <si>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</si>
  <si>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</si>
  <si>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</si>
  <si>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</si>
  <si>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</si>
  <si>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</si>
  <si>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</si>
  <si>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</si>
  <si>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</si>
  <si>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</si>
  <si>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</si>
  <si>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</si>
  <si>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</si>
  <si>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</si>
  <si>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</si>
  <si>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</si>
  <si>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</si>
  <si>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</si>
  <si>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</si>
  <si>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</si>
  <si>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</si>
  <si>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</si>
  <si>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</si>
  <si>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</si>
  <si>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</si>
  <si>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</si>
  <si>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</si>
  <si>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</si>
  <si>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</si>
  <si>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</si>
  <si>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</si>
  <si>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</si>
  <si>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</si>
  <si>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</si>
  <si>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</si>
  <si>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</si>
  <si>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</si>
  <si>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</si>
  <si>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</si>
  <si>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</si>
  <si>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</si>
  <si>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</si>
  <si>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</si>
  <si>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</si>
  <si>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</si>
  <si>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</si>
  <si>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</si>
  <si>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</si>
  <si>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</si>
  <si>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</si>
  <si>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</si>
  <si>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</si>
  <si>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</si>
  <si>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</si>
  <si>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</si>
  <si>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</si>
  <si>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</si>
  <si>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</si>
  <si>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</si>
  <si>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</si>
  <si>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</si>
  <si>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</si>
  <si>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</si>
  <si>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</si>
  <si>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</si>
  <si>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</si>
  <si>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</si>
  <si>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</si>
  <si>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</si>
  <si>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</si>
  <si>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</si>
  <si>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</si>
  <si>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</si>
  <si>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</si>
  <si>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</si>
  <si>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</si>
  <si>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</si>
  <si>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</si>
  <si>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</si>
  <si>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</si>
  <si>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</si>
  <si>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</si>
  <si>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</si>
  <si>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</si>
  <si>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</si>
  <si>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</si>
  <si>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</si>
  <si>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</si>
  <si>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</si>
  <si>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</si>
  <si>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</si>
  <si>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</si>
  <si>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</si>
  <si>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</si>
  <si>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</si>
  <si>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</si>
  <si>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</si>
  <si>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</si>
  <si>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</si>
  <si>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</si>
  <si>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</si>
  <si>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</si>
  <si>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</si>
  <si>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</si>
  <si>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</si>
  <si>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</si>
  <si>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</si>
  <si>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</si>
  <si>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</si>
  <si>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</si>
  <si>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</si>
  <si>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</si>
  <si>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</si>
  <si>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</si>
  <si>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</si>
  <si>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</si>
  <si>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</si>
  <si>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</si>
  <si>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</si>
  <si>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</si>
  <si>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</si>
  <si>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</si>
  <si>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</si>
  <si>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</si>
  <si>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</si>
  <si>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</si>
  <si>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</si>
  <si>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</si>
  <si>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</si>
  <si>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</si>
  <si>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</si>
  <si>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</si>
  <si>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</si>
  <si>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</si>
  <si>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</si>
  <si>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</si>
  <si>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</si>
  <si>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</si>
  <si>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</si>
  <si>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</si>
  <si>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</si>
  <si>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</si>
  <si>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</si>
  <si>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</si>
  <si>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</si>
  <si>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</si>
  <si>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</si>
  <si>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</si>
  <si>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</si>
  <si>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</si>
  <si>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</si>
  <si>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</si>
  <si>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</si>
  <si>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</si>
  <si>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</si>
  <si>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</si>
  <si>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</si>
  <si>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</si>
  <si>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</si>
  <si>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</si>
  <si>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</si>
  <si>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</si>
  <si>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</si>
  <si>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</si>
  <si>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</si>
  <si>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</si>
  <si>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</si>
  <si>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</si>
  <si>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</si>
  <si>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</si>
  <si>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</si>
  <si>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</si>
  <si>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</si>
  <si>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</si>
  <si>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</si>
  <si>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</si>
  <si>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</si>
  <si>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</si>
  <si>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</si>
  <si>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</si>
  <si>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</si>
  <si>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</si>
  <si>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</si>
  <si>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</si>
  <si>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</si>
  <si>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</si>
  <si>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</si>
  <si>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</si>
  <si>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</si>
  <si>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</si>
  <si>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</si>
  <si>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</si>
  <si>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</si>
  <si>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</si>
  <si>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</si>
  <si>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</si>
  <si>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</si>
  <si>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</si>
  <si>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</si>
  <si>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</si>
  <si>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</si>
  <si>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</si>
  <si>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</si>
  <si>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</si>
  <si>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</si>
  <si>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</si>
  <si>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</si>
  <si>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</si>
  <si>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</si>
  <si>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</si>
  <si>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</si>
  <si>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</si>
  <si>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</si>
  <si>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</si>
  <si>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</si>
  <si>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</si>
  <si>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</si>
  <si>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</si>
  <si>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</si>
  <si>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</si>
  <si>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</si>
  <si>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</si>
  <si>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</si>
  <si>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</si>
  <si>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</si>
  <si>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</si>
  <si>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</si>
  <si>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</si>
  <si>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</si>
  <si>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</si>
  <si>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</si>
  <si>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</si>
  <si>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</si>
  <si>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</si>
  <si>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</si>
  <si>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</si>
  <si>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</si>
  <si>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</si>
  <si>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</si>
  <si>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</si>
  <si>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</si>
  <si>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</si>
  <si>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</si>
  <si>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</si>
  <si>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</si>
  <si>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</si>
  <si>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</si>
  <si>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</si>
  <si>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</si>
  <si>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</si>
  <si>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</si>
  <si>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</si>
  <si>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</si>
  <si>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</si>
  <si>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</si>
  <si>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</si>
  <si>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</si>
  <si>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</si>
  <si>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</si>
  <si>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</si>
  <si>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</si>
  <si>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</si>
  <si>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</si>
  <si>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</si>
  <si>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</si>
  <si>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</si>
  <si>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</si>
  <si>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</si>
  <si>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</si>
  <si>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</si>
  <si>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</si>
  <si>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</si>
  <si>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</si>
  <si>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</si>
  <si>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</si>
  <si>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</si>
  <si>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</si>
  <si>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</si>
  <si>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</si>
  <si>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</si>
  <si>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</si>
  <si>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</si>
  <si>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</si>
  <si>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</si>
  <si>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</si>
  <si>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</si>
  <si>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</si>
  <si>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</si>
  <si>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</si>
  <si>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</si>
  <si>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</si>
  <si>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</si>
  <si>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</si>
  <si>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</si>
  <si>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</si>
  <si>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</si>
  <si>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</si>
  <si>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</si>
  <si>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</si>
  <si>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</si>
  <si>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</si>
  <si>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</si>
  <si>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</si>
  <si>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</si>
  <si>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</si>
  <si>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</si>
  <si>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</si>
  <si>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</si>
  <si>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</si>
  <si>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</si>
  <si>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</si>
  <si>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</si>
  <si>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</si>
  <si>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</si>
  <si>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</si>
  <si>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</si>
  <si>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</si>
  <si>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</si>
  <si>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</si>
  <si>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</si>
  <si>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</si>
  <si>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</si>
  <si>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</si>
  <si>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</si>
  <si>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</si>
  <si>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</si>
  <si>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</si>
  <si>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</si>
  <si>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</si>
  <si>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</si>
  <si>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</si>
  <si>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</si>
  <si>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</si>
  <si>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</si>
  <si>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</si>
  <si>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</si>
  <si>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</si>
  <si>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</si>
  <si>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</si>
  <si>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</si>
  <si>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</si>
  <si>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</si>
  <si>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</si>
  <si>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</si>
  <si>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</si>
  <si>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</si>
  <si>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</si>
  <si>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</si>
  <si>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</si>
  <si>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</si>
  <si>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</si>
  <si>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</si>
  <si>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</si>
  <si>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</si>
  <si>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</si>
  <si>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</si>
  <si>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</si>
  <si>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</si>
  <si>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</si>
  <si>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</si>
  <si>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</si>
  <si>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</si>
  <si>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</si>
  <si>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</si>
  <si>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</si>
  <si>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</si>
  <si>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</si>
  <si>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</si>
  <si>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</si>
  <si>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</si>
  <si>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</si>
  <si>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</si>
  <si>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</si>
  <si>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</si>
  <si>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</si>
  <si>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</si>
  <si>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</si>
  <si>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</si>
  <si>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</si>
  <si>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</si>
  <si>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</si>
  <si>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</si>
  <si>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</si>
  <si>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</si>
  <si>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</si>
  <si>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</si>
  <si>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</si>
  <si>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</si>
  <si>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</si>
  <si>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</si>
  <si>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</si>
  <si>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</si>
  <si>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</si>
  <si>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</si>
  <si>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</si>
  <si>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</si>
  <si>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</si>
  <si>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</si>
  <si>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</si>
  <si>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</si>
  <si>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</si>
  <si>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</si>
  <si>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</si>
  <si>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</si>
  <si>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</si>
  <si>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</si>
  <si>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</si>
  <si>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</si>
  <si>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</si>
  <si>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</si>
  <si>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</si>
  <si>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</si>
  <si>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</si>
  <si>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</si>
  <si>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</si>
  <si>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</si>
  <si>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</si>
  <si>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</si>
  <si>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</si>
  <si>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</si>
  <si>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</si>
  <si>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</si>
  <si>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</si>
  <si>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</si>
  <si>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</si>
  <si>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</si>
  <si>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</si>
  <si>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</si>
  <si>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</si>
  <si>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</si>
  <si>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</si>
  <si>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</si>
  <si>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</si>
  <si>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</si>
  <si>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</si>
  <si>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</si>
  <si>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</si>
  <si>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</si>
  <si>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</si>
  <si>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</si>
  <si>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</si>
  <si>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</si>
  <si>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</si>
  <si>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</si>
  <si>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</si>
  <si>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</si>
  <si>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</si>
  <si>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</si>
  <si>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</si>
  <si>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</si>
  <si>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</si>
  <si>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</si>
  <si>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</si>
  <si>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</si>
  <si>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</si>
  <si>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</si>
  <si>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</si>
  <si>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</si>
  <si>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</si>
  <si>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</si>
  <si>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</si>
  <si>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</si>
  <si>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</si>
  <si>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</si>
  <si>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</si>
  <si>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</si>
  <si>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</si>
  <si>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</si>
  <si>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</si>
  <si>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</si>
  <si>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</si>
  <si>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</si>
  <si>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</si>
  <si>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</si>
  <si>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</si>
  <si>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</si>
  <si>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</si>
  <si>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</si>
  <si>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</si>
  <si>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</si>
  <si>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</si>
  <si>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</si>
  <si>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</si>
  <si>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</si>
  <si>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</si>
  <si>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</si>
  <si>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</si>
  <si>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</si>
  <si>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</si>
  <si>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</si>
  <si>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</si>
  <si>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</si>
  <si>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</si>
  <si>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</si>
  <si>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</si>
  <si>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</si>
  <si>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</si>
  <si>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</si>
  <si>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</si>
  <si>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</si>
  <si>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</si>
  <si>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</si>
  <si>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</si>
  <si>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</si>
  <si>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</si>
  <si>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</si>
  <si>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</si>
  <si>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</si>
  <si>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</si>
  <si>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</si>
  <si>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</si>
  <si>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</si>
  <si>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</si>
  <si>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</si>
  <si>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</si>
  <si>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</si>
  <si>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</si>
  <si>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</si>
  <si>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</si>
  <si>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</si>
  <si>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</si>
  <si>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</si>
  <si>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</si>
  <si>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</si>
  <si>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</si>
  <si>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</si>
  <si>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</si>
  <si>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</si>
  <si>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</si>
  <si>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</si>
  <si>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</si>
  <si>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</si>
  <si>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</si>
  <si>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</si>
  <si>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</si>
  <si>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</si>
  <si>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</si>
  <si>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</si>
  <si>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</si>
  <si>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</si>
  <si>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</si>
  <si>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</si>
  <si>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</si>
  <si>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</si>
  <si>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</si>
  <si>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</si>
  <si>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</si>
  <si>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</si>
  <si>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</si>
  <si>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</si>
  <si>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</si>
  <si>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</si>
  <si>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</si>
  <si>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</si>
  <si>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</si>
  <si>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</si>
  <si>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</si>
  <si>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</si>
  <si>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</si>
  <si>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</si>
  <si>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</si>
  <si>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</si>
  <si>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</si>
  <si>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</si>
  <si>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</si>
  <si>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</si>
  <si>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</si>
  <si>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</si>
  <si>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</si>
  <si>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</si>
  <si>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</si>
  <si>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</si>
  <si>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</si>
  <si>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</si>
  <si>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</si>
  <si>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</si>
  <si>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</si>
  <si>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</si>
  <si>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</si>
  <si>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</si>
  <si>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</si>
  <si>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</si>
  <si>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</si>
  <si>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</si>
  <si>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</si>
  <si>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</si>
  <si>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</si>
  <si>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</si>
  <si>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</si>
  <si>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</si>
  <si>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</si>
  <si>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</si>
  <si>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</si>
  <si>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</si>
  <si>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</si>
  <si>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</si>
  <si>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</si>
  <si>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</si>
  <si>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</si>
  <si>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</si>
  <si>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</si>
  <si>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</si>
  <si>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</si>
  <si>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</si>
  <si>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</si>
  <si>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</si>
  <si>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</si>
  <si>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</si>
  <si>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</si>
  <si>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</si>
  <si>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</si>
  <si>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</si>
  <si>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</si>
  <si>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</si>
  <si>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</si>
  <si>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</si>
  <si>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</si>
  <si>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</si>
  <si>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</si>
  <si>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</si>
  <si>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</si>
  <si>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</si>
  <si>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</si>
  <si>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</si>
  <si>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</si>
  <si>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</si>
  <si>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</si>
  <si>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</si>
  <si>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</si>
  <si>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</si>
  <si>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</si>
  <si>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</si>
  <si>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</si>
  <si>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</si>
  <si>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</si>
  <si>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</si>
  <si>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</si>
  <si>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</si>
  <si>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</si>
  <si>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</si>
  <si>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</si>
  <si>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</si>
  <si>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</si>
  <si>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</si>
  <si>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</si>
  <si>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</si>
  <si>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</si>
  <si>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</si>
  <si>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</si>
  <si>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</si>
  <si>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</si>
  <si>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</si>
  <si>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</si>
  <si>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</si>
  <si>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</si>
  <si>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</si>
  <si>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</si>
  <si>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</si>
  <si>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</si>
  <si>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</si>
  <si>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</si>
  <si>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</si>
  <si>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</si>
  <si>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</si>
  <si>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</si>
  <si>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</si>
  <si>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</si>
  <si>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</si>
  <si>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</si>
  <si>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</si>
  <si>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</si>
  <si>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</si>
  <si>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</si>
  <si>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</si>
  <si>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</si>
  <si>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</si>
  <si>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</si>
  <si>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</si>
  <si>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</si>
  <si>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</si>
  <si>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</si>
  <si>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</si>
  <si>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</si>
  <si>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</si>
  <si>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</si>
  <si>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</si>
  <si>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</si>
  <si>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</si>
  <si>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</si>
  <si>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</si>
  <si>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</si>
  <si>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</si>
  <si>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</si>
  <si>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</si>
  <si>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</si>
  <si>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</si>
  <si>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</si>
  <si>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</si>
  <si>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</si>
  <si>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</si>
  <si>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</si>
  <si>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</si>
  <si>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</si>
  <si>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</si>
  <si>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</si>
  <si>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</si>
  <si>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</si>
  <si>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</si>
  <si>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</si>
  <si>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</si>
  <si>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</si>
  <si>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</si>
  <si>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</si>
  <si>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</si>
  <si>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</si>
  <si>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</si>
  <si>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</si>
  <si>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</si>
  <si>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</si>
  <si>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</si>
  <si>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</si>
  <si>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</si>
  <si>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</si>
  <si>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</si>
  <si>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</si>
  <si>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</si>
  <si>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</si>
  <si>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</si>
  <si>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</si>
  <si>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</si>
  <si>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</si>
  <si>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</si>
  <si>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</si>
  <si>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</si>
  <si>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</si>
  <si>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</si>
  <si>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</si>
  <si>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</si>
  <si>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</si>
  <si>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</si>
  <si>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</si>
  <si>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</si>
  <si>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</si>
  <si>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</si>
  <si>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</si>
  <si>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</si>
  <si>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</si>
  <si>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</si>
  <si>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</si>
  <si>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</si>
  <si>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</si>
  <si>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</si>
  <si>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</si>
  <si>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</si>
  <si>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</si>
  <si>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</si>
  <si>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</si>
  <si>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</si>
  <si>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</si>
  <si>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</si>
  <si>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</si>
  <si>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</si>
  <si>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</si>
  <si>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</si>
  <si>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</si>
  <si>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</si>
  <si>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</si>
  <si>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</si>
  <si>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</si>
  <si>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</si>
  <si>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</si>
  <si>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</si>
  <si>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</si>
  <si>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</si>
  <si>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</si>
  <si>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</si>
  <si>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</si>
  <si>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</si>
  <si>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</si>
  <si>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</si>
  <si>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</si>
  <si>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</si>
  <si>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</si>
  <si>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</si>
  <si>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</si>
  <si>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</si>
  <si>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</si>
  <si>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</si>
  <si>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</si>
  <si>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</si>
  <si>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</si>
  <si>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</si>
  <si>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</si>
  <si>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</si>
  <si>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</si>
  <si>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</si>
  <si>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</si>
  <si>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</si>
  <si>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</si>
  <si>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</si>
  <si>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</si>
  <si>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</si>
  <si>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</si>
  <si>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</si>
  <si>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</si>
  <si>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</si>
  <si>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</si>
  <si>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</si>
  <si>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</si>
  <si>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</si>
  <si>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</si>
  <si>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</si>
  <si>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</si>
  <si>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</si>
  <si>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</si>
  <si>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</si>
  <si>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</si>
  <si>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</si>
  <si>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</si>
  <si>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</si>
  <si>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</si>
  <si>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</si>
  <si>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</si>
  <si>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</si>
  <si>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</si>
  <si>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</si>
  <si>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</si>
  <si>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</si>
  <si>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</si>
  <si>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</si>
  <si>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</si>
  <si>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</si>
  <si>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</si>
  <si>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</si>
  <si>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</si>
  <si>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</si>
  <si>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</si>
  <si>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</si>
  <si>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</si>
  <si>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</si>
  <si>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</si>
  <si>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</si>
  <si>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</si>
  <si>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</si>
  <si>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</si>
  <si>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</si>
  <si>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</si>
  <si>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</si>
  <si>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</si>
  <si>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</si>
  <si>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</si>
  <si>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</si>
  <si>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</si>
  <si>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</si>
  <si>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</si>
  <si>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</si>
  <si>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</si>
  <si>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</si>
  <si>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</si>
  <si>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</si>
  <si>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</si>
  <si>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</si>
  <si>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</si>
  <si>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</si>
  <si>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</si>
  <si>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</si>
  <si>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</si>
  <si>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</si>
  <si>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</si>
  <si>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</si>
  <si>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</si>
  <si>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</si>
  <si>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</si>
  <si>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</si>
  <si>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</si>
  <si>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</si>
  <si>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</si>
  <si>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</si>
  <si>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</si>
  <si>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</si>
  <si>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</si>
  <si>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</si>
  <si>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</si>
  <si>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</si>
  <si>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</si>
  <si>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</si>
  <si>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</si>
  <si>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</si>
  <si>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</si>
  <si>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</si>
  <si>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</si>
  <si>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</si>
  <si>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</si>
  <si>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</si>
  <si>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</si>
  <si>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</si>
  <si>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</si>
  <si>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</si>
  <si>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</si>
  <si>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</si>
  <si>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</si>
  <si>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</si>
  <si>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</si>
  <si>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</si>
  <si>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</si>
  <si>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</si>
  <si>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</si>
  <si>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</si>
  <si>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</si>
  <si>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</si>
  <si>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</si>
  <si>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</si>
  <si>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</si>
  <si>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</si>
  <si>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</si>
  <si>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</si>
  <si>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</si>
  <si>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</si>
  <si>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</si>
  <si>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</si>
  <si>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</si>
  <si>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</si>
  <si>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</si>
  <si>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</si>
  <si>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</si>
  <si>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</si>
  <si>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</si>
  <si>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</si>
  <si>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</si>
  <si>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</si>
  <si>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</si>
  <si>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</si>
  <si>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</si>
  <si>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</si>
  <si>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</si>
  <si>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</si>
  <si>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</si>
  <si>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</si>
  <si>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</si>
  <si>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</si>
  <si>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</si>
  <si>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</si>
  <si>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</si>
  <si>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</si>
  <si>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</si>
  <si>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</si>
  <si>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</si>
  <si>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</si>
  <si>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</si>
  <si>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</si>
  <si>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</si>
  <si>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</si>
  <si>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</si>
  <si>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</si>
  <si>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</si>
  <si>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</si>
  <si>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</si>
  <si>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</si>
  <si>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</si>
  <si>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</si>
  <si>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</si>
  <si>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</si>
  <si>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</si>
  <si>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</si>
  <si>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</si>
  <si>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</si>
  <si>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</si>
  <si>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</si>
  <si>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</si>
  <si>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</si>
  <si>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</si>
  <si>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</si>
  <si>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</si>
  <si>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</si>
  <si>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</si>
  <si>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</si>
  <si>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</si>
  <si>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</si>
  <si>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</si>
  <si>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</si>
  <si>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</si>
  <si>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</si>
  <si>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</si>
  <si>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</si>
  <si>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</si>
  <si>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</si>
  <si>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</si>
  <si>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</si>
  <si>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</si>
  <si>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</si>
  <si>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</si>
  <si>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</si>
  <si>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</si>
  <si>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</si>
  <si>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</si>
  <si>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</si>
  <si>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</si>
  <si>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</si>
  <si>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</si>
  <si>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</si>
  <si>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</si>
  <si>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</si>
  <si>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</si>
  <si>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</si>
  <si>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</si>
  <si>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</si>
  <si>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</si>
  <si>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</si>
  <si>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</si>
  <si>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</si>
  <si>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</si>
  <si>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</si>
  <si>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</si>
  <si>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</si>
  <si>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</si>
  <si>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</si>
  <si>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</si>
  <si>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</si>
  <si>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</si>
  <si>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</si>
  <si>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</si>
  <si>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</si>
  <si>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</si>
  <si>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</si>
  <si>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</si>
  <si>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</si>
  <si>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</si>
  <si>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</si>
  <si>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</si>
  <si>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</si>
  <si>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</si>
  <si>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</si>
  <si>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</si>
  <si>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</si>
  <si>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</si>
  <si>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</si>
  <si>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</si>
  <si>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</si>
  <si>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</si>
  <si>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</si>
  <si>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</si>
  <si>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</si>
  <si>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</si>
  <si>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</si>
  <si>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</si>
  <si>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</si>
  <si>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</si>
  <si>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</si>
  <si>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</si>
  <si>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</si>
  <si>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</si>
  <si>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</si>
  <si>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</si>
  <si>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</si>
  <si>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</si>
  <si>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</si>
  <si>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</si>
  <si>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</si>
  <si>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</si>
  <si>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</si>
  <si>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</si>
  <si>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</si>
  <si>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</si>
  <si>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</si>
  <si>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</si>
  <si>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</si>
  <si>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</si>
  <si>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</si>
  <si>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</si>
  <si>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</si>
  <si>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</si>
  <si>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</si>
  <si>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</si>
  <si>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</si>
  <si>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</si>
  <si>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</si>
  <si>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</si>
  <si>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</si>
  <si>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</si>
  <si>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</si>
  <si>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</si>
  <si>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</si>
  <si>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</si>
  <si>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</si>
  <si>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</si>
  <si>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</si>
  <si>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</si>
  <si>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</si>
  <si>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</si>
  <si>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</si>
  <si>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</si>
  <si>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</si>
  <si>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</si>
  <si>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</si>
  <si>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</si>
  <si>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</si>
  <si>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</si>
  <si>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</si>
  <si>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</si>
  <si>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</si>
  <si>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</si>
  <si>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</si>
  <si>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</si>
  <si>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</si>
  <si>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</si>
  <si>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</si>
  <si>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</si>
  <si>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</si>
  <si>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</si>
  <si>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</si>
  <si>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</si>
  <si>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</si>
  <si>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</si>
  <si>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</si>
  <si>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</si>
  <si>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</si>
  <si>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</si>
  <si>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</si>
  <si>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</si>
  <si>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</si>
  <si>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</si>
  <si>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</si>
  <si>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</si>
  <si>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</si>
  <si>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</si>
  <si>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</si>
  <si>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</si>
  <si>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</si>
  <si>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</si>
  <si>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</si>
  <si>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</si>
  <si>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</si>
  <si>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</si>
  <si>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</si>
  <si>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</si>
  <si>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</si>
  <si>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</si>
  <si>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</si>
  <si>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</si>
  <si>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</si>
  <si>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</si>
  <si>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</si>
  <si>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</si>
  <si>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</si>
  <si>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</si>
  <si>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</si>
  <si>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</si>
  <si>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</si>
  <si>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</si>
  <si>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</si>
  <si>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</si>
  <si>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</si>
  <si>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</si>
  <si>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</si>
  <si>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</si>
  <si>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</si>
  <si>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</si>
  <si>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</si>
  <si>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</si>
  <si>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</si>
  <si>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</si>
  <si>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</si>
  <si>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</si>
  <si>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</si>
  <si>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</si>
  <si>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</si>
  <si>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</si>
  <si>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</si>
  <si>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</si>
  <si>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</si>
  <si>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</si>
  <si>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</si>
  <si>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</si>
  <si>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</si>
  <si>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</si>
  <si>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</si>
  <si>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</si>
  <si>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</si>
  <si>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</si>
  <si>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</si>
  <si>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</si>
  <si>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</si>
  <si>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</si>
  <si>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</si>
  <si>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</si>
  <si>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</si>
  <si>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</si>
  <si>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</si>
  <si>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</si>
  <si>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</si>
  <si>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</si>
  <si>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</si>
  <si>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</si>
  <si>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</si>
  <si>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</si>
  <si>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</si>
  <si>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</si>
  <si>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</si>
  <si>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</si>
  <si>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</si>
  <si>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</si>
  <si>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</si>
  <si>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</si>
  <si>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</si>
  <si>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</si>
  <si>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</si>
  <si>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</si>
  <si>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</si>
  <si>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</si>
  <si>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</si>
  <si>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</si>
  <si>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</si>
  <si>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</si>
  <si>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</si>
  <si>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</si>
  <si>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</si>
  <si>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</si>
  <si>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</si>
  <si>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</si>
  <si>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</si>
  <si>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</si>
  <si>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</si>
  <si>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</si>
  <si>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</si>
  <si>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</si>
  <si>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</si>
  <si>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</si>
  <si>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</si>
  <si>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</si>
  <si>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</si>
  <si>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</si>
  <si>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</si>
  <si>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</si>
  <si>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</si>
  <si>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</si>
  <si>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</si>
  <si>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</si>
  <si>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</si>
  <si>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</si>
  <si>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</si>
  <si>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</si>
  <si>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</si>
  <si>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</si>
  <si>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</si>
  <si>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</si>
  <si>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</si>
  <si>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</si>
  <si>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</si>
  <si>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</si>
  <si>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</si>
  <si>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</si>
  <si>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</si>
  <si>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</si>
  <si>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</si>
  <si>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</si>
  <si>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</si>
  <si>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</si>
  <si>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</si>
  <si>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</si>
  <si>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</si>
  <si>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</si>
  <si>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</si>
  <si>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</si>
  <si>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</si>
  <si>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</si>
  <si>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</si>
  <si>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</si>
  <si>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</si>
  <si>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</si>
  <si>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</si>
  <si>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</si>
  <si>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</si>
  <si>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</si>
  <si>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</si>
  <si>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</si>
  <si>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</si>
  <si>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</si>
  <si>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</si>
  <si>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</si>
  <si>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</si>
  <si>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</si>
  <si>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</si>
  <si>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</si>
  <si>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</si>
  <si>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</si>
  <si>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</si>
  <si>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</si>
  <si>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</si>
  <si>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</si>
  <si>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</si>
  <si>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</si>
  <si>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</si>
  <si>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</si>
  <si>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</si>
  <si>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</si>
  <si>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</si>
  <si>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</si>
  <si>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</si>
  <si>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</si>
  <si>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</si>
  <si>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</si>
  <si>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</si>
  <si>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</si>
  <si>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</si>
  <si>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</si>
  <si>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</si>
  <si>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</si>
  <si>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</si>
  <si>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</si>
  <si>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</si>
  <si>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</si>
  <si>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</si>
  <si>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</si>
  <si>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</si>
  <si>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</si>
  <si>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</si>
  <si>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</si>
  <si>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</si>
  <si>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</si>
  <si>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</si>
  <si>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</si>
  <si>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</si>
  <si>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</si>
  <si>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</si>
  <si>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</si>
  <si>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</si>
  <si>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</si>
  <si>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</si>
  <si>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</si>
  <si>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</si>
  <si>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</si>
  <si>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</si>
  <si>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</si>
  <si>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</si>
  <si>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</si>
  <si>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</si>
  <si>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</si>
  <si>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</si>
  <si>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</si>
  <si>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</si>
  <si>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</si>
  <si>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</si>
  <si>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</si>
  <si>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</si>
  <si>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</si>
  <si>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</si>
  <si>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</si>
  <si>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</si>
  <si>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</si>
  <si>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</si>
  <si>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</si>
  <si>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</si>
  <si>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</si>
  <si>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</si>
  <si>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</si>
  <si>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</si>
  <si>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</si>
  <si>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</si>
  <si>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</si>
  <si>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</si>
  <si>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</si>
  <si>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</si>
  <si>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</si>
  <si>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</si>
  <si>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</si>
  <si>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</si>
  <si>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</si>
  <si>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</si>
  <si>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</si>
  <si>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</si>
  <si>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</si>
  <si>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</si>
  <si>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</si>
  <si>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</si>
  <si>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</si>
  <si>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</si>
  <si>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</si>
  <si>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</si>
  <si>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</si>
  <si>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</si>
  <si>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</si>
  <si>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</si>
  <si>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</si>
  <si>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</si>
  <si>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</si>
  <si>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</si>
  <si>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</si>
  <si>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</si>
  <si>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</si>
  <si>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</si>
  <si>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</si>
  <si>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</si>
  <si>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</si>
  <si>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</si>
  <si>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</si>
  <si>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</si>
  <si>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</si>
  <si>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</si>
  <si>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</si>
  <si>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</si>
  <si>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</si>
  <si>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</si>
  <si>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</si>
  <si>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</si>
  <si>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</si>
  <si>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</si>
  <si>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</si>
  <si>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</si>
  <si>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</si>
  <si>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</si>
  <si>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</si>
  <si>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</si>
  <si>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</si>
  <si>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</si>
  <si>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</si>
  <si>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</si>
  <si>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</si>
  <si>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</si>
  <si>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</si>
  <si>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</si>
  <si>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</si>
  <si>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</si>
  <si>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</si>
  <si>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</si>
  <si>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</si>
  <si>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</si>
  <si>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</si>
  <si>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</si>
  <si>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</si>
  <si>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</si>
  <si>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</si>
  <si>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</si>
  <si>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</si>
  <si>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</si>
  <si>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</si>
  <si>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</si>
  <si>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</si>
  <si>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</si>
  <si>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</si>
  <si>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</si>
  <si>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</si>
  <si>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</si>
  <si>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</si>
  <si>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</si>
  <si>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</si>
  <si>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</si>
  <si>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</si>
  <si>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</si>
  <si>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</si>
  <si>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</si>
  <si>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</si>
  <si>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</si>
  <si>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</si>
  <si>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</si>
  <si>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</si>
  <si>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</si>
  <si>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</si>
  <si>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</si>
  <si>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</si>
  <si>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</si>
  <si>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</si>
  <si>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</si>
  <si>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</si>
  <si>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</si>
  <si>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</si>
  <si>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</si>
  <si>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</si>
  <si>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</si>
  <si>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</si>
  <si>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</si>
  <si>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</si>
  <si>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</si>
  <si>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</si>
  <si>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</si>
  <si>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</si>
  <si>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</si>
  <si>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</si>
  <si>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</si>
  <si>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</si>
  <si>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</si>
  <si>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</si>
  <si>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</si>
  <si>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</si>
  <si>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</si>
  <si>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</si>
  <si>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</si>
  <si>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</si>
  <si>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</si>
  <si>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</si>
  <si>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</si>
  <si>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</si>
  <si>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</si>
  <si>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</si>
  <si>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</si>
  <si>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</si>
  <si>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</si>
  <si>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</si>
  <si>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</si>
  <si>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</si>
  <si>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</si>
  <si>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</si>
  <si>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</si>
  <si>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</si>
  <si>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</si>
  <si>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</si>
  <si>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</si>
  <si>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</si>
  <si>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</si>
  <si>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</si>
  <si>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</si>
  <si>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</si>
  <si>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</si>
  <si>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</si>
  <si>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</si>
  <si>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</si>
  <si>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</si>
  <si>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</si>
  <si>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</si>
  <si>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</si>
  <si>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</si>
  <si>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</si>
  <si>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</si>
  <si>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</si>
  <si>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</si>
  <si>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</si>
  <si>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</si>
  <si>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</si>
  <si>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</si>
  <si>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</si>
  <si>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</si>
  <si>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</si>
  <si>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</si>
  <si>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</si>
  <si>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</si>
  <si>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</si>
  <si>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</si>
  <si>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</si>
  <si>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</si>
  <si>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</si>
  <si>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</si>
  <si>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</si>
  <si>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</si>
  <si>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</si>
  <si>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</si>
  <si>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</si>
  <si>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</si>
  <si>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</si>
  <si>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</si>
  <si>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</si>
  <si>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</si>
  <si>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</si>
  <si>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</si>
  <si>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</si>
  <si>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</si>
  <si>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</si>
  <si>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</si>
  <si>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</si>
  <si>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</si>
  <si>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</si>
  <si>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</si>
  <si>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</si>
  <si>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</si>
  <si>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</si>
  <si>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</si>
  <si>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</si>
  <si>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</si>
  <si>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</si>
  <si>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</si>
  <si>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</si>
  <si>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</si>
  <si>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</si>
  <si>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</si>
  <si>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</si>
  <si>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</si>
  <si>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</si>
  <si>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</si>
  <si>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</si>
  <si>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</si>
  <si>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</si>
  <si>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</si>
  <si>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</si>
  <si>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</si>
  <si>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</si>
  <si>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</si>
  <si>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</si>
  <si>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</si>
  <si>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</si>
  <si>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</si>
  <si>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</si>
  <si>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</si>
  <si>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</si>
  <si>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</si>
  <si>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</si>
  <si>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</si>
  <si>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</si>
  <si>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</si>
  <si>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</si>
  <si>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</si>
  <si>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</si>
  <si>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</si>
  <si>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</si>
  <si>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</si>
  <si>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</si>
  <si>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</si>
  <si>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</si>
  <si>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</si>
  <si>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</si>
  <si>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</si>
  <si>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</si>
  <si>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</si>
  <si>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</si>
  <si>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</si>
  <si>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</si>
  <si>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</si>
  <si>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</si>
  <si>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</si>
  <si>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</si>
  <si>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</si>
  <si>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</si>
  <si>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</si>
  <si>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</si>
  <si>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</si>
  <si>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</si>
  <si>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</si>
  <si>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</si>
  <si>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</si>
  <si>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</si>
  <si>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</si>
  <si>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</si>
  <si>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</si>
  <si>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</si>
  <si>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</si>
  <si>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</si>
  <si>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</si>
  <si>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</si>
  <si>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</si>
  <si>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</si>
  <si>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</si>
  <si>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</si>
  <si>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</si>
  <si>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</si>
  <si>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</si>
  <si>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</si>
  <si>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</si>
  <si>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</si>
  <si>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</si>
  <si>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</si>
  <si>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</si>
  <si>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</si>
  <si>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</si>
  <si>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</si>
  <si>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</si>
  <si>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</si>
  <si>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</si>
  <si>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</si>
  <si>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</si>
  <si>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</si>
  <si>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</si>
  <si>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</si>
  <si>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</si>
  <si>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</si>
  <si>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</si>
  <si>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</si>
  <si>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</si>
  <si>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</si>
  <si>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</si>
  <si>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</si>
  <si>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</si>
  <si>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</si>
  <si>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</si>
  <si>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</si>
  <si>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</si>
  <si>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</si>
  <si>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</si>
  <si>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</si>
  <si>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</si>
  <si>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</si>
  <si>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</si>
  <si>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</si>
  <si>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</si>
  <si>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</si>
  <si>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</si>
  <si>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</si>
  <si>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</si>
  <si>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</si>
  <si>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</si>
  <si>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</si>
  <si>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</si>
  <si>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</si>
  <si>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</si>
  <si>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</si>
  <si>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</si>
  <si>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</si>
  <si>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</si>
  <si>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</si>
  <si>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</si>
  <si>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</si>
  <si>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</si>
  <si>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</si>
  <si>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</si>
  <si>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</si>
  <si>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</si>
  <si>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</si>
  <si>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</si>
  <si>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</si>
  <si>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</si>
  <si>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</si>
  <si>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</si>
  <si>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</si>
  <si>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</si>
  <si>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</si>
  <si>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</si>
  <si>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</si>
  <si>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</si>
  <si>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</si>
  <si>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</si>
  <si>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</si>
  <si>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</si>
  <si>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</si>
  <si>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</si>
  <si>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</si>
  <si>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</si>
  <si>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</si>
  <si>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</si>
  <si>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</si>
  <si>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</si>
  <si>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</si>
  <si>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</si>
  <si>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</si>
  <si>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</si>
  <si>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</si>
  <si>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</si>
  <si>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</si>
  <si>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</si>
  <si>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</si>
  <si>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</si>
  <si>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</si>
  <si>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</si>
  <si>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</si>
  <si>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</si>
  <si>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</si>
  <si>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</si>
  <si>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</si>
  <si>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</si>
  <si>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</si>
  <si>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</si>
  <si>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</si>
  <si>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</si>
  <si>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</si>
  <si>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</si>
  <si>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</si>
  <si>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</si>
  <si>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</si>
  <si>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</si>
  <si>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</si>
  <si>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</si>
  <si>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</si>
  <si>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</si>
  <si>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</si>
  <si>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</si>
  <si>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</si>
  <si>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</si>
  <si>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</si>
  <si>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</si>
  <si>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</si>
  <si>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</si>
  <si>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</si>
  <si>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</si>
  <si>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</si>
  <si>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</si>
  <si>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</si>
  <si>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</si>
  <si>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</si>
  <si>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</si>
  <si>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</si>
  <si>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</si>
  <si>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</si>
  <si>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</si>
  <si>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</si>
  <si>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</si>
  <si>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</si>
  <si>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</si>
  <si>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</si>
  <si>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</si>
  <si>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</si>
  <si>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</si>
  <si>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</si>
  <si>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</si>
  <si>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</si>
  <si>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</si>
  <si>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</si>
  <si>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</si>
  <si>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</si>
  <si>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</si>
  <si>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</si>
  <si>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</si>
  <si>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</si>
  <si>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</si>
  <si>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</si>
  <si>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</si>
  <si>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</si>
  <si>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</si>
  <si>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</si>
  <si>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</si>
  <si>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</si>
  <si>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</si>
  <si>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</si>
  <si>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</si>
  <si>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</si>
  <si>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</si>
  <si>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</si>
  <si>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</si>
  <si>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</si>
  <si>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</si>
  <si>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</si>
  <si>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</si>
  <si>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</si>
  <si>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</si>
  <si>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</si>
  <si>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</si>
  <si>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</si>
  <si>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</si>
  <si>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</si>
  <si>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</si>
  <si>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</si>
  <si>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</si>
  <si>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</si>
  <si>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</si>
  <si>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</si>
  <si>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</si>
  <si>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</si>
  <si>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</si>
  <si>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</si>
  <si>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</si>
  <si>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</si>
  <si>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</si>
  <si>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</si>
  <si>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</si>
  <si>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</si>
  <si>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</si>
  <si>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</si>
  <si>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</si>
  <si>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</si>
  <si>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</si>
  <si>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</si>
  <si>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</si>
  <si>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</si>
  <si>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</si>
  <si>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</si>
  <si>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</si>
  <si>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</si>
  <si>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</si>
  <si>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</si>
  <si>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</si>
  <si>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</si>
  <si>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</si>
  <si>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</si>
  <si>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</si>
  <si>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</si>
  <si>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</si>
  <si>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</si>
  <si>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</si>
  <si>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</si>
  <si>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</si>
  <si>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</si>
  <si>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</si>
  <si>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</si>
  <si>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</si>
  <si>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</si>
  <si>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</si>
  <si>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</si>
  <si>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</si>
  <si>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</si>
  <si>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</si>
  <si>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</si>
  <si>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</si>
  <si>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</si>
  <si>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</si>
  <si>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</si>
  <si>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</si>
  <si>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</si>
  <si>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</si>
  <si>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</si>
  <si>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</si>
  <si>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</si>
  <si>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</si>
  <si>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</si>
  <si>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</si>
  <si>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</si>
  <si>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</si>
  <si>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</si>
  <si>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</si>
  <si>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</si>
  <si>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</si>
  <si>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</si>
  <si>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</si>
  <si>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</si>
  <si>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</si>
  <si>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</si>
  <si>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</si>
  <si>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</si>
  <si>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</si>
  <si>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</si>
  <si>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</si>
  <si>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</si>
  <si>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</si>
  <si>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</si>
  <si>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</si>
  <si>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</si>
  <si>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</si>
  <si>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</si>
  <si>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</si>
  <si>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</si>
  <si>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</si>
  <si>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</si>
  <si>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</si>
  <si>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</si>
  <si>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</si>
  <si>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</si>
  <si>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</si>
  <si>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</si>
  <si>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</si>
  <si>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</si>
  <si>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</si>
  <si>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</si>
  <si>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</si>
  <si>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</si>
  <si>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</si>
  <si>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</si>
  <si>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</si>
  <si>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</si>
  <si>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</si>
  <si>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</si>
  <si>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</si>
  <si>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</si>
  <si>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</si>
  <si>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</si>
  <si>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</si>
  <si>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</si>
  <si>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</si>
  <si>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</si>
  <si>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</si>
  <si>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</si>
  <si>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</si>
  <si>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</si>
  <si>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</si>
  <si>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</si>
  <si>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</si>
  <si>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</si>
  <si>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</si>
  <si>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</si>
  <si>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</si>
  <si>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</si>
  <si>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</si>
  <si>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</si>
  <si>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</si>
  <si>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</si>
  <si>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</si>
  <si>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</si>
  <si>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</si>
  <si>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</si>
  <si>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</si>
  <si>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</si>
  <si>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</si>
  <si>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</si>
  <si>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</si>
  <si>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</si>
  <si>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</si>
  <si>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</si>
  <si>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</si>
  <si>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</si>
  <si>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</si>
  <si>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</si>
  <si>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</si>
  <si>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</si>
  <si>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</si>
  <si>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</si>
  <si>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</si>
  <si>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</si>
  <si>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</si>
  <si>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</si>
  <si>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</si>
  <si>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</si>
  <si>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</si>
  <si>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</si>
  <si>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</si>
  <si>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</si>
  <si>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</si>
  <si>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</si>
  <si>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</si>
  <si>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</si>
  <si>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</si>
  <si>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</si>
  <si>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</si>
  <si>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</si>
  <si>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</si>
  <si>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</si>
  <si>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</si>
  <si>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</si>
  <si>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</si>
  <si>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</si>
  <si>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</si>
  <si>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</si>
  <si>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</si>
  <si>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</si>
  <si>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</si>
  <si>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</si>
  <si>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</si>
  <si>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</si>
  <si>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</si>
  <si>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</si>
  <si>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</si>
  <si>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</si>
  <si>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</si>
  <si>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</si>
  <si>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</si>
  <si>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</si>
  <si>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</si>
  <si>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</si>
  <si>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</si>
  <si>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</si>
  <si>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</si>
  <si>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</si>
  <si>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</si>
  <si>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</si>
  <si>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</si>
  <si>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</si>
  <si>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</si>
  <si>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</si>
  <si>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</si>
  <si>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</si>
  <si>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</si>
  <si>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</si>
  <si>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</si>
  <si>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</si>
  <si>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</si>
  <si>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</si>
  <si>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</si>
  <si>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</si>
  <si>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</si>
  <si>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</si>
  <si>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</si>
  <si>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</si>
  <si>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</si>
  <si>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</si>
  <si>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</si>
  <si>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</si>
  <si>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</si>
  <si>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</si>
  <si>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</si>
  <si>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</si>
  <si>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</si>
  <si>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</si>
  <si>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</si>
  <si>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</si>
  <si>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</si>
  <si>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</si>
  <si>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</si>
  <si>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</si>
  <si>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</si>
  <si>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</si>
  <si>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</si>
  <si>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</si>
  <si>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</si>
  <si>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</si>
  <si>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</si>
  <si>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</si>
  <si>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</si>
  <si>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</si>
  <si>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</si>
  <si>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</si>
  <si>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</si>
  <si>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</si>
  <si>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</si>
  <si>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</si>
  <si>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</si>
  <si>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</si>
  <si>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</si>
  <si>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</si>
  <si>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</si>
  <si>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</si>
  <si>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</si>
  <si>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</si>
  <si>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</si>
  <si>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</si>
  <si>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</si>
  <si>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</si>
  <si>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</si>
  <si>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</si>
  <si>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</si>
  <si>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</si>
  <si>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</si>
  <si>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</si>
  <si>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</si>
  <si>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</si>
  <si>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</si>
  <si>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</si>
  <si>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</si>
  <si>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</si>
  <si>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</si>
  <si>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</si>
  <si>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</si>
  <si>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</si>
  <si>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</si>
  <si>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</si>
  <si>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</si>
  <si>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</si>
  <si>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</si>
  <si>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</si>
  <si>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</si>
  <si>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</si>
  <si>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</si>
  <si>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</si>
  <si>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</si>
  <si>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</si>
  <si>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</si>
  <si>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</si>
  <si>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</si>
  <si>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</si>
  <si>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</si>
  <si>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</si>
  <si>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</si>
  <si>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</si>
  <si>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</si>
  <si>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</si>
  <si>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</si>
  <si>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</si>
  <si>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</si>
  <si>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</si>
  <si>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</si>
  <si>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</si>
  <si>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</si>
  <si>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</si>
  <si>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</si>
  <si>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</si>
  <si>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</si>
  <si>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</si>
  <si>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</si>
  <si>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</si>
  <si>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</si>
  <si>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</si>
  <si>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</si>
  <si>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</si>
  <si>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</si>
  <si>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</si>
  <si>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</si>
  <si>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</si>
  <si>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</si>
  <si>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</si>
  <si>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</si>
  <si>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</si>
  <si>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</si>
  <si>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</si>
  <si>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</si>
  <si>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</si>
  <si>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</si>
  <si>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</si>
  <si>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</si>
  <si>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</si>
  <si>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</si>
  <si>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</si>
  <si>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</si>
  <si>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</si>
  <si>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</si>
  <si>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</si>
  <si>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</si>
  <si>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</si>
  <si>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</si>
  <si>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</si>
  <si>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</si>
  <si>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</si>
  <si>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</si>
  <si>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</si>
  <si>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</si>
  <si>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</si>
  <si>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</si>
  <si>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</si>
  <si>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</si>
  <si>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</si>
  <si>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</si>
  <si>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</si>
  <si>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</si>
  <si>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</si>
  <si>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</si>
  <si>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</si>
  <si>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</si>
  <si>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</si>
  <si>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</si>
  <si>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</si>
  <si>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</si>
  <si>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</si>
  <si>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</si>
  <si>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</si>
  <si>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</si>
  <si>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</si>
  <si>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</si>
  <si>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</si>
  <si>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</si>
  <si>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</si>
  <si>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</si>
  <si>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</si>
  <si>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</si>
  <si>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</si>
  <si>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</si>
  <si>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</si>
  <si>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</si>
  <si>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</si>
  <si>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</si>
  <si>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</si>
  <si>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</si>
  <si>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</si>
  <si>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</si>
  <si>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</si>
  <si>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</si>
  <si>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</si>
  <si>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</si>
  <si>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</si>
  <si>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</si>
  <si>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</si>
  <si>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</si>
  <si>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</si>
  <si>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</si>
  <si>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</si>
  <si>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</si>
  <si>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</si>
  <si>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</si>
  <si>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</si>
  <si>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</si>
  <si>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</si>
  <si>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</si>
  <si>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</si>
  <si>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</si>
  <si>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</si>
  <si>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</si>
  <si>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</si>
  <si>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</si>
  <si>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</si>
  <si>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</si>
  <si>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</si>
  <si>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</si>
  <si>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</si>
  <si>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</si>
  <si>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</si>
  <si>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</si>
  <si>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</si>
  <si>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</si>
  <si>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</si>
  <si>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</si>
  <si>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</si>
  <si>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</si>
  <si>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</si>
  <si>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</si>
  <si>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</si>
  <si>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</si>
  <si>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</si>
  <si>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</si>
  <si>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</si>
  <si>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</si>
  <si>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</si>
  <si>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</si>
  <si>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</si>
  <si>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</si>
  <si>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</si>
  <si>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</si>
  <si>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</si>
  <si>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</si>
  <si>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</si>
  <si>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</si>
  <si>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</si>
  <si>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</si>
  <si>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</si>
  <si>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</si>
  <si>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</si>
  <si>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</si>
  <si>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</si>
  <si>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</si>
  <si>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</si>
  <si>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</si>
  <si>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</si>
  <si>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</si>
  <si>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</si>
  <si>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</si>
  <si>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</si>
  <si>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</si>
  <si>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</si>
  <si>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</si>
  <si>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</si>
  <si>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</si>
  <si>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</si>
  <si>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</si>
  <si>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</si>
  <si>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</si>
  <si>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</si>
  <si>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</si>
  <si>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</si>
  <si>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</si>
  <si>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</si>
  <si>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</si>
  <si>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</si>
  <si>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</si>
  <si>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</si>
  <si>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</si>
  <si>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</si>
  <si>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</si>
  <si>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</si>
  <si>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</si>
  <si>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</si>
  <si>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</si>
  <si>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</si>
  <si>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</si>
  <si>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</si>
  <si>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</si>
  <si>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</si>
  <si>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</si>
  <si>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</si>
  <si>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</si>
  <si>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</si>
  <si>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</si>
  <si>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</si>
  <si>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</si>
  <si>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</si>
  <si>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</si>
  <si>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</si>
  <si>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</si>
  <si>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</si>
  <si>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</si>
  <si>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</si>
  <si>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</si>
  <si>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</si>
  <si>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</si>
  <si>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</si>
  <si>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</si>
  <si>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</si>
  <si>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</si>
  <si>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</si>
  <si>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</si>
  <si>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</si>
  <si>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</si>
  <si>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</si>
  <si>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</si>
  <si>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</si>
  <si>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</si>
  <si>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</si>
  <si>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</si>
  <si>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</si>
  <si>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</si>
  <si>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</si>
  <si>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</si>
  <si>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</si>
  <si>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</si>
  <si>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</si>
  <si>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</si>
  <si>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</si>
  <si>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</si>
  <si>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</si>
  <si>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</si>
  <si>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</si>
  <si>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</si>
  <si>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</si>
  <si>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</si>
  <si>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</si>
  <si>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</si>
  <si>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</si>
  <si>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</si>
  <si>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</si>
  <si>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</si>
  <si>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</si>
  <si>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</si>
  <si>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</si>
  <si>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</si>
  <si>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</si>
  <si>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</si>
  <si>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</si>
  <si>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</si>
  <si>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</si>
  <si>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</si>
  <si>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</si>
  <si>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</si>
  <si>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</si>
  <si>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</si>
  <si>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</si>
  <si>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</si>
  <si>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</si>
  <si>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</si>
  <si>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</si>
  <si>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</si>
  <si>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</si>
  <si>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</si>
  <si>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</si>
  <si>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</si>
  <si>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</si>
  <si>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</si>
  <si>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</si>
  <si>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</si>
  <si>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</si>
  <si>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</si>
  <si>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</si>
  <si>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</si>
  <si>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</si>
  <si>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</si>
  <si>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</si>
  <si>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</si>
  <si>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</si>
  <si>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</si>
  <si>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</si>
  <si>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</si>
  <si>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</si>
  <si>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</si>
  <si>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</si>
  <si>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</si>
  <si>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</si>
  <si>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</si>
  <si>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</si>
  <si>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</si>
  <si>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</si>
  <si>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</si>
  <si>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</si>
  <si>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</si>
  <si>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</si>
  <si>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</si>
  <si>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</si>
  <si>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</si>
  <si>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</si>
  <si>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</si>
  <si>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</si>
  <si>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</si>
  <si>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</si>
  <si>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</si>
  <si>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</si>
  <si>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</si>
  <si>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</si>
  <si>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</si>
  <si>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</si>
  <si>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</si>
  <si>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</si>
  <si>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</si>
  <si>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</si>
  <si>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</si>
  <si>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</si>
  <si>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</si>
  <si>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</si>
  <si>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</si>
  <si>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</si>
  <si>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</si>
  <si>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</si>
  <si>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</si>
  <si>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</si>
  <si>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</si>
  <si>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</si>
  <si>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</si>
  <si>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</si>
  <si>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</si>
  <si>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</si>
  <si>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</si>
  <si>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</si>
  <si>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</si>
  <si>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</si>
  <si>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</si>
  <si>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</si>
  <si>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</si>
  <si>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</si>
  <si>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</si>
  <si>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</si>
  <si>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</si>
  <si>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</si>
  <si>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</si>
  <si>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</si>
  <si>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</si>
  <si>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</si>
  <si>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</si>
  <si>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</si>
  <si>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</si>
  <si>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</si>
  <si>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</si>
  <si>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</si>
  <si>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</si>
  <si>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</si>
  <si>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</si>
  <si>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</si>
  <si>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</si>
  <si>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</si>
  <si>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</si>
  <si>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</si>
  <si>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</si>
  <si>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</si>
  <si>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</si>
  <si>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</si>
  <si>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</si>
  <si>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</si>
  <si>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</si>
  <si>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</si>
  <si>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</si>
  <si>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</si>
  <si>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</si>
  <si>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</si>
  <si>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</si>
  <si>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</si>
  <si>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</si>
  <si>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</si>
  <si>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</si>
  <si>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</si>
  <si>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</si>
  <si>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</si>
  <si>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</si>
  <si>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</si>
  <si>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</si>
  <si>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</si>
  <si>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</si>
  <si>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</si>
  <si>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</si>
  <si>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</si>
  <si>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</si>
  <si>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</si>
  <si>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</si>
  <si>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</si>
  <si>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</si>
  <si>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</si>
  <si>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</si>
  <si>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</si>
  <si>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</si>
  <si>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</si>
  <si>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</si>
  <si>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</si>
  <si>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</si>
  <si>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</si>
  <si>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</si>
  <si>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</si>
  <si>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</si>
  <si>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</si>
  <si>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</si>
  <si>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</si>
  <si>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</si>
  <si>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</si>
  <si>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</si>
  <si>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</si>
  <si>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</si>
  <si>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</si>
  <si>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</si>
  <si>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</si>
  <si>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</si>
  <si>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</si>
  <si>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</si>
  <si>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</si>
  <si>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</si>
  <si>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</si>
  <si>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</si>
  <si>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</si>
  <si>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</si>
  <si>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</si>
  <si>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</si>
  <si>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</si>
  <si>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</si>
  <si>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</si>
  <si>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</si>
  <si>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</si>
  <si>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</si>
  <si>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</si>
  <si>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</si>
  <si>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</si>
  <si>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</si>
  <si>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</si>
  <si>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</si>
  <si>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</si>
  <si>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</si>
  <si>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</si>
  <si>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</si>
  <si>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</si>
  <si>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</si>
  <si>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</si>
  <si>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</si>
  <si>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</si>
  <si>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</si>
  <si>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</si>
  <si>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</si>
  <si>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</si>
  <si>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</si>
  <si>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</si>
  <si>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</si>
  <si>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</si>
  <si>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</si>
  <si>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</si>
  <si>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</si>
  <si>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</si>
  <si>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</si>
  <si>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</si>
  <si>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</si>
  <si>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</si>
  <si>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</si>
  <si>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</si>
  <si>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</si>
  <si>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</si>
  <si>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</si>
  <si>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</si>
  <si>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</si>
  <si>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</si>
  <si>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</si>
  <si>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</si>
  <si>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</si>
  <si>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</si>
  <si>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</si>
  <si>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</si>
  <si>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</si>
  <si>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</si>
  <si>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</si>
  <si>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</si>
  <si>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</si>
  <si>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</si>
  <si>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</si>
  <si>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</si>
  <si>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</si>
  <si>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</si>
  <si>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</si>
  <si>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</si>
  <si>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</si>
  <si>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</si>
  <si>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</si>
  <si>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</si>
  <si>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</si>
  <si>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</si>
  <si>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</si>
  <si>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</si>
  <si>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</si>
  <si>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</si>
  <si>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</si>
  <si>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</si>
  <si>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</si>
  <si>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</si>
  <si>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</si>
  <si>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</si>
  <si>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</si>
  <si>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</si>
  <si>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</si>
  <si>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</si>
  <si>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</si>
  <si>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</si>
  <si>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</si>
  <si>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</si>
  <si>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</si>
  <si>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</si>
  <si>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</si>
  <si>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</si>
  <si>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</si>
  <si>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</si>
  <si>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</si>
  <si>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</si>
  <si>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</si>
  <si>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</si>
  <si>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</si>
  <si>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</si>
  <si>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</si>
  <si>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</si>
  <si>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</si>
  <si>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</si>
  <si>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</si>
  <si>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</si>
  <si>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</si>
  <si>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</si>
  <si>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</si>
  <si>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</si>
  <si>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</si>
  <si>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</si>
  <si>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</si>
  <si>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</si>
  <si>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</si>
  <si>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</si>
  <si>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</si>
  <si>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</si>
  <si>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</si>
  <si>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</si>
  <si>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</si>
  <si>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</si>
  <si>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</si>
  <si>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</si>
  <si>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</si>
  <si>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</si>
  <si>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</si>
  <si>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</si>
  <si>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</si>
  <si>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</si>
  <si>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</si>
  <si>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</si>
  <si>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</si>
  <si>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</si>
  <si>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</si>
  <si>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</si>
  <si>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</si>
  <si>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</si>
  <si>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</si>
  <si>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</si>
  <si>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</si>
  <si>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</si>
  <si>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</si>
  <si>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</si>
  <si>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</si>
  <si>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</si>
  <si>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</si>
  <si>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</si>
  <si>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</si>
  <si>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</si>
  <si>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</si>
  <si>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</si>
  <si>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</si>
  <si>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</si>
  <si>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</si>
  <si>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</si>
  <si>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</si>
  <si>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</si>
  <si>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</si>
  <si>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</si>
  <si>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</si>
  <si>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</si>
  <si>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</si>
  <si>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</si>
  <si>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</si>
  <si>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</si>
  <si>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</si>
  <si>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</si>
  <si>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</si>
  <si>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</si>
  <si>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</si>
  <si>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</si>
  <si>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</si>
  <si>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</si>
  <si>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</si>
  <si>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</si>
  <si>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</si>
  <si>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</si>
  <si>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</si>
  <si>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</si>
  <si>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</si>
  <si>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</si>
  <si>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</si>
  <si>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</si>
  <si>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</si>
  <si>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</si>
  <si>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</si>
  <si>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</si>
  <si>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</si>
  <si>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</si>
  <si>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</si>
  <si>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</si>
  <si>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</si>
  <si>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</si>
  <si>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</si>
  <si>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</si>
  <si>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</si>
  <si>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</si>
  <si>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</si>
  <si>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</si>
  <si>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</si>
  <si>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</si>
  <si>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</si>
  <si>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</si>
  <si>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</si>
  <si>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</si>
  <si>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</si>
  <si>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</si>
  <si>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</si>
  <si>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</si>
  <si>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</si>
  <si>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</si>
  <si>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</si>
  <si>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</si>
  <si>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</si>
  <si>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</si>
  <si>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</si>
  <si>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</si>
  <si>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</si>
  <si>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</si>
  <si>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</si>
  <si>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</si>
  <si>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</si>
  <si>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</si>
  <si>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</si>
  <si>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</si>
  <si>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</si>
  <si>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</si>
  <si>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</si>
  <si>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</si>
  <si>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</si>
  <si>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</si>
  <si>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</si>
  <si>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</si>
  <si>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</si>
  <si>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</si>
  <si>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</si>
  <si>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</si>
  <si>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</si>
  <si>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</si>
  <si>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</si>
  <si>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</si>
  <si>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</si>
  <si>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</si>
  <si>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</si>
  <si>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</si>
  <si>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</si>
  <si>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</si>
  <si>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</si>
  <si>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</si>
  <si>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</si>
  <si>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</si>
  <si>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</si>
  <si>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</si>
  <si>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</si>
  <si>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</si>
  <si>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</si>
  <si>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</si>
  <si>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</si>
  <si>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</si>
  <si>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</si>
  <si>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</si>
  <si>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</si>
  <si>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</si>
  <si>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</si>
  <si>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</si>
  <si>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</si>
  <si>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</si>
  <si>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</si>
  <si>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</si>
  <si>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</si>
  <si>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</si>
  <si>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</si>
  <si>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</si>
  <si>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</si>
  <si>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</si>
  <si>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</si>
  <si>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</si>
  <si>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</si>
  <si>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</si>
  <si>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</si>
  <si>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</si>
  <si>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</si>
  <si>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</si>
  <si>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</si>
  <si>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</si>
  <si>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</si>
  <si>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</si>
  <si>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</si>
  <si>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</si>
  <si>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</si>
  <si>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</si>
  <si>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</si>
  <si>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</si>
  <si>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</si>
  <si>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</si>
  <si>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</si>
  <si>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</si>
  <si>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</si>
  <si>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</si>
  <si>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</si>
  <si>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</si>
  <si>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</si>
  <si>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</si>
  <si>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</si>
  <si>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</si>
  <si>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</si>
  <si>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</si>
  <si>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</si>
  <si>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</si>
  <si>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</si>
  <si>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</si>
  <si>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</si>
  <si>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</si>
  <si>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</si>
  <si>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</si>
  <si>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</si>
  <si>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</si>
  <si>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</si>
  <si>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</si>
  <si>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</si>
  <si>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</si>
  <si>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</si>
  <si>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</si>
  <si>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</si>
  <si>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</si>
  <si>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</si>
  <si>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</si>
  <si>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</si>
  <si>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</si>
  <si>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</si>
  <si>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</si>
  <si>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</si>
  <si>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</si>
  <si>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</si>
  <si>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</si>
  <si>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</si>
  <si>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</si>
  <si>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</si>
  <si>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</si>
  <si>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</si>
  <si>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</si>
  <si>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</si>
  <si>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</si>
  <si>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</si>
  <si>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</si>
  <si>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</si>
  <si>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</si>
  <si>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</si>
  <si>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</si>
  <si>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</si>
  <si>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</si>
  <si>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</si>
  <si>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</si>
  <si>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</si>
  <si>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</si>
  <si>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</si>
  <si>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</si>
  <si>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</si>
  <si>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</si>
  <si>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</si>
  <si>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</si>
  <si>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</si>
  <si>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</si>
  <si>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</si>
  <si>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</si>
  <si>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</si>
  <si>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</si>
  <si>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</si>
  <si>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</si>
  <si>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</si>
  <si>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</si>
  <si>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</si>
  <si>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</si>
  <si>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</si>
  <si>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</si>
  <si>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</si>
  <si>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</si>
  <si>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</si>
  <si>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</si>
  <si>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</si>
  <si>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</si>
  <si>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</si>
  <si>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</si>
  <si>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</si>
  <si>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</si>
  <si>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</si>
  <si>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</si>
  <si>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</si>
  <si>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</si>
  <si>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</si>
  <si>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</si>
  <si>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</si>
  <si>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</si>
  <si>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</si>
  <si>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</si>
  <si>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</si>
  <si>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</si>
  <si>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</si>
  <si>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</si>
  <si>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</si>
  <si>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</si>
  <si>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</si>
  <si>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</si>
  <si>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</si>
  <si>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</si>
  <si>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</si>
  <si>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</si>
  <si>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</si>
  <si>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</si>
  <si>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</si>
  <si>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</si>
  <si>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</si>
  <si>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</si>
  <si>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</si>
  <si>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</si>
  <si>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</si>
  <si>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</si>
  <si>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</si>
  <si>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</si>
  <si>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</si>
  <si>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</si>
  <si>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</si>
  <si>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</si>
  <si>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</si>
  <si>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</si>
  <si>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</si>
  <si>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</si>
  <si>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</si>
  <si>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</si>
  <si>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</si>
  <si>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</si>
  <si>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</si>
  <si>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</si>
  <si>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</si>
  <si>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</si>
  <si>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</si>
  <si>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</si>
  <si>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</si>
  <si>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</si>
  <si>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</si>
  <si>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</si>
  <si>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</si>
  <si>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</si>
  <si>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</si>
  <si>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</si>
  <si>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</si>
  <si>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</si>
  <si>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</si>
  <si>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</si>
  <si>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</si>
  <si>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</si>
  <si>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</si>
  <si>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</si>
  <si>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</si>
  <si>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</si>
  <si>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</si>
  <si>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</si>
  <si>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</si>
  <si>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</si>
  <si>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</si>
  <si>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</si>
  <si>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</si>
  <si>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</si>
  <si>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</si>
  <si>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</si>
  <si>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</si>
  <si>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</si>
  <si>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</si>
  <si>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</si>
  <si>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</si>
  <si>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</si>
  <si>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</si>
  <si>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</si>
  <si>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</si>
  <si>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</si>
  <si>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</si>
  <si>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</si>
  <si>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</si>
  <si>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</si>
  <si>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</si>
  <si>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</si>
  <si>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</si>
  <si>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</si>
  <si>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</si>
  <si>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</si>
  <si>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</si>
  <si>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</si>
  <si>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</si>
  <si>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</si>
  <si>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</si>
  <si>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</si>
  <si>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</si>
  <si>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</si>
  <si>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</si>
  <si>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</si>
  <si>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</si>
  <si>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</si>
  <si>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</si>
  <si>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</si>
  <si>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</si>
  <si>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</si>
  <si>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</si>
  <si>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</si>
  <si>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</si>
  <si>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</si>
  <si>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</si>
  <si>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</si>
  <si>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</si>
  <si>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</si>
  <si>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</si>
  <si>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</si>
  <si>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</si>
  <si>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</si>
  <si>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</si>
  <si>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</si>
  <si>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</si>
  <si>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</si>
  <si>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</si>
  <si>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</si>
  <si>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</si>
  <si>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</si>
  <si>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</si>
  <si>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</si>
  <si>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</si>
  <si>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</si>
  <si>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</si>
  <si>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</si>
  <si>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</si>
  <si>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</si>
  <si>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</si>
  <si>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</si>
  <si>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</si>
  <si>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</si>
  <si>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</si>
  <si>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</si>
  <si>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</si>
  <si>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</si>
  <si>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</si>
  <si>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</si>
  <si>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</si>
  <si>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</si>
  <si>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</si>
  <si>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</si>
  <si>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</si>
  <si>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</si>
  <si>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</si>
  <si>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</si>
  <si>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</si>
  <si>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</si>
  <si>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</si>
  <si>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</si>
  <si>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</si>
  <si>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</si>
  <si>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</si>
  <si>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</si>
  <si>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</si>
  <si>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</si>
  <si>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</si>
  <si>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</si>
  <si>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</si>
  <si>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</si>
  <si>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</si>
  <si>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</si>
  <si>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</si>
  <si>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</si>
  <si>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</si>
  <si>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</si>
  <si>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</si>
  <si>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</si>
  <si>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</si>
  <si>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</si>
  <si>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</si>
  <si>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</si>
  <si>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</si>
  <si>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</si>
  <si>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</si>
  <si>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</si>
  <si>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</si>
  <si>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</si>
  <si>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</si>
  <si>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</si>
  <si>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</si>
  <si>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</si>
  <si>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</si>
  <si>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</si>
  <si>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</si>
  <si>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</si>
  <si>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</si>
  <si>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</si>
  <si>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</si>
  <si>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</si>
  <si>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</si>
  <si>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</si>
  <si>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</si>
  <si>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</si>
  <si>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</si>
  <si>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</si>
  <si>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</si>
  <si>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</si>
  <si>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</si>
  <si>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</si>
  <si>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</si>
  <si>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</si>
  <si>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</si>
  <si>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</si>
  <si>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</si>
  <si>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</si>
  <si>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</si>
  <si>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</si>
  <si>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</si>
  <si>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</si>
  <si>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</si>
  <si>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</si>
  <si>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</si>
  <si>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</si>
  <si>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</si>
  <si>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</si>
  <si>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</si>
  <si>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</si>
  <si>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</si>
  <si>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</si>
  <si>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</si>
  <si>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</si>
  <si>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</si>
  <si>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</si>
  <si>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</si>
  <si>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</si>
  <si>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</si>
  <si>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</si>
  <si>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</si>
  <si>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</si>
  <si>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</si>
  <si>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</si>
  <si>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</si>
  <si>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</si>
  <si>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</si>
  <si>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</si>
  <si>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</si>
  <si>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</si>
  <si>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</si>
  <si>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</si>
  <si>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</si>
  <si>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</si>
  <si>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</si>
  <si>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</si>
  <si>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</si>
  <si>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</si>
  <si>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</si>
  <si>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</si>
  <si>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</si>
  <si>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</si>
  <si>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</si>
  <si>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</si>
  <si>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</si>
  <si>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</si>
  <si>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</si>
  <si>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</si>
  <si>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</si>
  <si>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</si>
  <si>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</si>
  <si>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</si>
  <si>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</si>
  <si>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</si>
  <si>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</si>
  <si>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</si>
  <si>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</si>
  <si>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</si>
  <si>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</si>
  <si>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</si>
  <si>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</si>
  <si>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</si>
  <si>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</si>
  <si>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</si>
  <si>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</si>
  <si>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</si>
  <si>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</si>
  <si>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</si>
  <si>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</si>
  <si>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</si>
  <si>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</si>
  <si>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</si>
  <si>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</si>
  <si>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</si>
  <si>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</si>
  <si>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</si>
  <si>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</si>
  <si>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</si>
  <si>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</si>
  <si>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</si>
  <si>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</si>
  <si>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</si>
  <si>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</si>
  <si>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</si>
  <si>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</si>
  <si>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</si>
  <si>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</si>
  <si>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</si>
  <si>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</si>
  <si>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</si>
  <si>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</si>
  <si>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</si>
  <si>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</si>
  <si>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</si>
  <si>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</si>
  <si>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</si>
  <si>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</si>
  <si>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</si>
  <si>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</si>
  <si>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</si>
  <si>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</si>
  <si>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</si>
  <si>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</si>
  <si>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</si>
  <si>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</si>
  <si>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</si>
  <si>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</si>
  <si>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</si>
  <si>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</si>
  <si>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</si>
  <si>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</si>
  <si>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</si>
  <si>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</si>
  <si>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</si>
  <si>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</si>
  <si>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</si>
  <si>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</si>
  <si>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</si>
  <si>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</si>
  <si>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</si>
  <si>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</si>
  <si>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</si>
  <si>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</si>
  <si>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</si>
  <si>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</si>
  <si>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</si>
  <si>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</si>
  <si>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</si>
  <si>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</si>
  <si>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</si>
  <si>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</si>
  <si>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</si>
  <si>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</si>
  <si>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</si>
  <si>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</si>
  <si>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</si>
  <si>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</si>
  <si>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</si>
  <si>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</si>
  <si>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</si>
  <si>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</si>
  <si>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</si>
  <si>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</si>
  <si>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</si>
  <si>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</si>
  <si>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</si>
  <si>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</si>
  <si>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</si>
  <si>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</si>
  <si>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</si>
  <si>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</si>
  <si>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</si>
  <si>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</si>
  <si>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</si>
  <si>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</si>
  <si>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</si>
  <si>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</si>
  <si>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</si>
  <si>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</si>
  <si>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</si>
  <si>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</si>
  <si>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</si>
  <si>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</si>
  <si>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</si>
  <si>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</si>
  <si>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</si>
  <si>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</si>
  <si>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</si>
  <si>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</si>
  <si>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</si>
  <si>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</si>
  <si>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</si>
  <si>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</si>
  <si>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</si>
  <si>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</si>
  <si>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</si>
  <si>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</si>
  <si>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</si>
  <si>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</si>
  <si>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</si>
  <si>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</si>
  <si>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</si>
  <si>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</si>
  <si>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</si>
  <si>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</si>
  <si>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</si>
  <si>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</si>
  <si>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</si>
  <si>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</si>
  <si>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</si>
  <si>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</si>
  <si>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</si>
  <si>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</si>
  <si>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</si>
  <si>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</si>
  <si>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</si>
  <si>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</si>
  <si>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</si>
  <si>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</si>
  <si>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</si>
  <si>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</si>
  <si>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</si>
  <si>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</si>
  <si>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</si>
  <si>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</si>
  <si>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</si>
  <si>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</si>
  <si>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</si>
  <si>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</si>
  <si>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</si>
  <si>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</si>
  <si>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</si>
  <si>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</si>
  <si>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</si>
  <si>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</si>
  <si>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</si>
  <si>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</si>
  <si>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</si>
  <si>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</si>
  <si>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</si>
  <si>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</si>
  <si>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</si>
  <si>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</si>
  <si>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</si>
  <si>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</si>
  <si>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</si>
  <si>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</si>
  <si>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</si>
  <si>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</si>
  <si>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</si>
  <si>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</si>
  <si>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</si>
  <si>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</si>
  <si>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</si>
  <si>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</si>
  <si>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</si>
  <si>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</si>
  <si>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</si>
  <si>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</si>
  <si>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</si>
  <si>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</si>
  <si>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</si>
  <si>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</si>
  <si>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</si>
  <si>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</si>
  <si>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</si>
  <si>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</si>
  <si>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</si>
  <si>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</si>
  <si>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</si>
  <si>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</si>
  <si>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</si>
  <si>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</si>
  <si>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</si>
  <si>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</si>
  <si>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</si>
  <si>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</si>
  <si>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</si>
  <si>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</si>
  <si>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</si>
  <si>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</si>
  <si>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</si>
  <si>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</si>
  <si>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</si>
  <si>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</si>
  <si>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</si>
  <si>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</si>
  <si>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</si>
  <si>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</si>
  <si>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</si>
  <si>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</si>
  <si>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</si>
  <si>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</si>
  <si>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</si>
  <si>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</si>
  <si>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</si>
  <si>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</si>
  <si>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</si>
  <si>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</si>
  <si>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</si>
  <si>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</si>
  <si>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</si>
  <si>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</si>
  <si>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</si>
  <si>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</si>
  <si>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</si>
  <si>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</si>
  <si>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</si>
  <si>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</si>
  <si>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</si>
  <si>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</si>
  <si>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</si>
  <si>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</si>
  <si>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</si>
  <si>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</si>
  <si>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</si>
  <si>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</si>
  <si>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</si>
  <si>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</si>
  <si>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</si>
  <si>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</si>
  <si>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</si>
  <si>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</si>
  <si>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</si>
  <si>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</si>
  <si>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</si>
  <si>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</si>
  <si>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</si>
  <si>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</si>
  <si>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</si>
  <si>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</si>
  <si>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</si>
  <si>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</si>
  <si>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</si>
  <si>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</si>
  <si>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</si>
  <si>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</si>
  <si>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</si>
  <si>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</si>
  <si>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</si>
  <si>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</si>
  <si>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</si>
  <si>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</si>
  <si>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</si>
  <si>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</si>
  <si>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</si>
  <si>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</si>
  <si>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</si>
  <si>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</si>
  <si>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</si>
  <si>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</si>
  <si>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</si>
  <si>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</si>
  <si>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</si>
  <si>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</si>
  <si>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</si>
  <si>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</si>
  <si>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</si>
  <si>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</si>
  <si>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</si>
  <si>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</si>
  <si>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</si>
  <si>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</si>
  <si>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</si>
  <si>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</si>
  <si>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</si>
  <si>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</si>
  <si>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</si>
  <si>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</si>
  <si>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</si>
  <si>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</si>
  <si>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</si>
  <si>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</si>
  <si>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</si>
  <si>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</si>
  <si>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</si>
  <si>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</si>
  <si>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</si>
  <si>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</si>
  <si>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</si>
  <si>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</si>
  <si>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</si>
  <si>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</si>
  <si>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</si>
  <si>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</si>
  <si>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</si>
  <si>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</si>
  <si>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</si>
  <si>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</si>
  <si>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</si>
  <si>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</si>
  <si>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</si>
  <si>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</si>
  <si>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</si>
  <si>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</si>
  <si>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</si>
  <si>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</si>
  <si>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</si>
  <si>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</si>
  <si>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</si>
  <si>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</si>
  <si>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</si>
  <si>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</si>
  <si>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</si>
  <si>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</si>
  <si>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</si>
  <si>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</si>
  <si>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</si>
  <si>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</si>
  <si>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</si>
  <si>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</si>
  <si>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</si>
  <si>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</si>
  <si>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</si>
  <si>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</si>
  <si>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</si>
  <si>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</si>
  <si>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</si>
  <si>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</si>
  <si>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</si>
  <si>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</si>
  <si>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</si>
  <si>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</si>
  <si>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</si>
  <si>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</si>
  <si>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</si>
  <si>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</si>
  <si>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</si>
  <si>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</si>
  <si>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</si>
  <si>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</si>
  <si>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</si>
  <si>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</si>
  <si>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</si>
  <si>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</si>
  <si>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</si>
  <si>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</si>
  <si>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</si>
  <si>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</si>
  <si>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</si>
  <si>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</si>
  <si>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</si>
  <si>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</si>
  <si>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</si>
  <si>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</si>
  <si>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</si>
  <si>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</si>
  <si>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</si>
  <si>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</si>
  <si>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</si>
  <si>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</si>
  <si>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</si>
  <si>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</si>
  <si>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</si>
  <si>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</si>
  <si>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</si>
  <si>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</si>
  <si>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</si>
  <si>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</si>
  <si>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</si>
  <si>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</si>
  <si>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</si>
  <si>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</si>
  <si>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</si>
  <si>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</si>
  <si>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</si>
  <si>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</si>
  <si>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</si>
  <si>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</si>
  <si>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</si>
  <si>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</si>
  <si>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</si>
  <si>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</si>
  <si>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</si>
  <si>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</si>
  <si>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</si>
  <si>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</si>
  <si>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</si>
  <si>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</si>
  <si>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</si>
  <si>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</si>
  <si>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</si>
  <si>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</si>
  <si>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</si>
  <si>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</si>
  <si>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</si>
  <si>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</si>
  <si>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</si>
  <si>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</si>
  <si>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</si>
  <si>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</si>
  <si>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</si>
  <si>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</si>
  <si>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</si>
  <si>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</si>
  <si>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</si>
  <si>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</si>
  <si>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</si>
  <si>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</si>
  <si>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</si>
  <si>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</si>
  <si>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</si>
  <si>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</si>
  <si>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</si>
  <si>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</si>
  <si>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</si>
  <si>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</si>
  <si>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</si>
  <si>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</si>
  <si>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</si>
  <si>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</si>
  <si>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</si>
  <si>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</si>
  <si>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</si>
  <si>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</si>
  <si>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</si>
  <si>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</si>
  <si>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</si>
  <si>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</si>
  <si>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</si>
  <si>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</si>
  <si>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</si>
  <si>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</si>
  <si>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</si>
  <si>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</si>
  <si>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</si>
  <si>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</si>
  <si>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</si>
  <si>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</si>
  <si>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</si>
  <si>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</si>
  <si>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</si>
  <si>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</si>
  <si>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</si>
  <si>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</si>
  <si>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</si>
  <si>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</si>
  <si>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</si>
  <si>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</si>
  <si>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</si>
  <si>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</si>
  <si>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</si>
  <si>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</si>
  <si>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</si>
  <si>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</si>
  <si>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</si>
  <si>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</si>
  <si>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</si>
  <si>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</si>
  <si>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</si>
  <si>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</si>
  <si>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</si>
  <si>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</si>
  <si>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</si>
  <si>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</si>
  <si>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</si>
  <si>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</si>
  <si>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</si>
  <si>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</si>
  <si>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</si>
  <si>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</si>
  <si>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</si>
  <si>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</si>
  <si>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</si>
  <si>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</si>
  <si>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</si>
  <si>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</si>
  <si>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</si>
  <si>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</si>
  <si>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</si>
  <si>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</si>
  <si>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</si>
  <si>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</si>
  <si>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</si>
  <si>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</si>
  <si>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</si>
  <si>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</si>
  <si>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</si>
  <si>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</si>
  <si>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</si>
  <si>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</si>
  <si>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</si>
  <si>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</si>
  <si>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</si>
  <si>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</si>
  <si>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</si>
  <si>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</si>
  <si>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</si>
  <si>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</si>
  <si>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</si>
  <si>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</si>
  <si>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</si>
  <si>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</si>
  <si>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</si>
  <si>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</si>
  <si>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</si>
  <si>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</si>
  <si>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</si>
  <si>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</si>
  <si>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</si>
  <si>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</si>
  <si>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</si>
  <si>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</si>
  <si>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</si>
  <si>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</si>
  <si>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</si>
  <si>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</si>
  <si>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</si>
  <si>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</si>
  <si>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</si>
  <si>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</si>
  <si>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</si>
  <si>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</si>
  <si>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</si>
  <si>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</si>
  <si>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</si>
  <si>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</si>
  <si>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</si>
  <si>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</si>
  <si>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</si>
  <si>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</si>
  <si>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</si>
  <si>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</si>
  <si>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</si>
  <si>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</si>
  <si>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</si>
  <si>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</si>
  <si>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</si>
  <si>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</si>
  <si>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</si>
  <si>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</si>
  <si>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</si>
  <si>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</si>
  <si>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</si>
  <si>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</si>
  <si>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</si>
  <si>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</si>
  <si>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</si>
  <si>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</si>
  <si>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</si>
  <si>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</si>
  <si>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</si>
  <si>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</si>
  <si>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</si>
  <si>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</si>
  <si>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</si>
  <si>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</si>
  <si>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</si>
  <si>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</si>
  <si>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</si>
  <si>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</si>
  <si>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</si>
  <si>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</si>
  <si>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</si>
  <si>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</si>
  <si>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</si>
  <si>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</si>
  <si>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</si>
  <si>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</si>
  <si>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</si>
  <si>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</si>
  <si>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</si>
  <si>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</si>
  <si>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</si>
  <si>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</si>
  <si>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</si>
  <si>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</si>
  <si>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</si>
  <si>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</si>
  <si>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</si>
  <si>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</si>
  <si>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</si>
  <si>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</si>
  <si>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</si>
  <si>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</si>
  <si>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</si>
  <si>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</si>
  <si>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</si>
  <si>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</si>
  <si>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</si>
  <si>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</si>
  <si>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</si>
  <si>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</si>
  <si>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</si>
  <si>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</si>
  <si>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</si>
  <si>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</si>
  <si>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</si>
  <si>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</si>
  <si>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</si>
  <si>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</si>
  <si>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</si>
  <si>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</si>
  <si>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</si>
  <si>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</si>
  <si>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</si>
  <si>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</si>
  <si>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</si>
  <si>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</si>
  <si>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</si>
  <si>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</si>
  <si>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</si>
  <si>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</si>
  <si>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</si>
  <si>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</si>
  <si>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</si>
  <si>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</si>
  <si>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</si>
  <si>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</si>
  <si>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</si>
  <si>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</si>
  <si>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</si>
  <si>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</si>
  <si>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</si>
  <si>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</si>
  <si>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</si>
  <si>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</si>
  <si>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</si>
  <si>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</si>
  <si>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</si>
  <si>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</si>
  <si>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</si>
  <si>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</si>
  <si>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</si>
  <si>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</si>
  <si>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</si>
  <si>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</si>
  <si>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</si>
  <si>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</si>
  <si>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</si>
  <si>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</si>
  <si>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</si>
  <si>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</si>
  <si>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</si>
  <si>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</si>
  <si>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</si>
  <si>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</si>
  <si>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</si>
  <si>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</si>
  <si>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</si>
  <si>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</si>
  <si>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</si>
  <si>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</si>
  <si>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</si>
  <si>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</si>
  <si>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</si>
  <si>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</si>
  <si>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</si>
  <si>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</si>
  <si>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</si>
  <si>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</si>
  <si>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</si>
  <si>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</si>
  <si>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</si>
  <si>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</si>
  <si>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</si>
  <si>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</si>
  <si>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</si>
  <si>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</si>
  <si>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</si>
  <si>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</si>
  <si>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</si>
  <si>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</si>
  <si>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</si>
  <si>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</si>
  <si>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</si>
  <si>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</si>
  <si>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</si>
  <si>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</si>
  <si>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</si>
  <si>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</si>
  <si>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</si>
  <si>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</si>
  <si>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</si>
  <si>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</si>
  <si>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</si>
  <si>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</si>
  <si>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</si>
  <si>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</si>
  <si>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</si>
  <si>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</si>
  <si>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</si>
  <si>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</si>
  <si>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</si>
  <si>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</si>
  <si>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</si>
  <si>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</si>
  <si>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</si>
  <si>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</si>
  <si>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</si>
  <si>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</si>
  <si>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</si>
  <si>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</si>
  <si>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</si>
  <si>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</si>
  <si>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</si>
  <si>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</si>
  <si>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</si>
  <si>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</si>
  <si>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</si>
  <si>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</si>
  <si>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</si>
  <si>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</si>
  <si>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</si>
  <si>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</si>
  <si>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</si>
  <si>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</si>
  <si>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</si>
  <si>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</si>
  <si>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</si>
  <si>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</si>
  <si>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</si>
  <si>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</si>
  <si>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</si>
  <si>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</si>
  <si>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</si>
  <si>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</si>
  <si>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</si>
  <si>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</si>
  <si>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</si>
  <si>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</si>
  <si>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</si>
  <si>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</si>
  <si>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</si>
  <si>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</si>
  <si>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</si>
  <si>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</si>
  <si>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</si>
  <si>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</si>
  <si>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</si>
  <si>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</si>
  <si>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</si>
  <si>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</si>
  <si>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</si>
  <si>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</si>
  <si>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</si>
  <si>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</si>
  <si>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</si>
  <si>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</si>
  <si>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</si>
  <si>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</si>
  <si>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</si>
  <si>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</si>
  <si>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</si>
  <si>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</si>
  <si>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</si>
  <si>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</si>
  <si>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</si>
  <si>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</si>
  <si>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</si>
  <si>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</si>
  <si>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</si>
  <si>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</si>
  <si>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</si>
  <si>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</si>
  <si>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</si>
  <si>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</si>
  <si>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</si>
  <si>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</si>
  <si>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</si>
  <si>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</si>
  <si>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</si>
  <si>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</si>
  <si>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</si>
  <si>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</si>
  <si>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</si>
  <si>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</si>
  <si>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</si>
  <si>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</si>
  <si>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</si>
  <si>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</si>
  <si>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</si>
  <si>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</si>
  <si>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</si>
  <si>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</si>
  <si>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</si>
  <si>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</si>
  <si>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</si>
  <si>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</si>
  <si>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</si>
  <si>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</si>
  <si>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</si>
  <si>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</si>
  <si>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</si>
  <si>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</si>
  <si>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</si>
  <si>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</si>
  <si>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</si>
  <si>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</si>
  <si>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</si>
  <si>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</si>
  <si>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</si>
  <si>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</si>
  <si>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</si>
  <si>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</si>
  <si>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</si>
  <si>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</si>
  <si>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</si>
  <si>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</si>
  <si>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</si>
  <si>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</si>
  <si>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</si>
  <si>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</si>
  <si>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</si>
  <si>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</si>
  <si>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</si>
  <si>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</si>
  <si>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</si>
  <si>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</si>
  <si>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</si>
  <si>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</si>
  <si>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</si>
  <si>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</si>
  <si>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</si>
  <si>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</si>
  <si>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</si>
  <si>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</si>
  <si>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</si>
  <si>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</si>
  <si>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</si>
  <si>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</si>
  <si>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</si>
  <si>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</si>
  <si>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</si>
  <si>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</si>
  <si>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</si>
  <si>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</si>
  <si>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</si>
  <si>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</si>
  <si>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</si>
  <si>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</si>
  <si>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</si>
  <si>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</si>
  <si>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</si>
  <si>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</si>
  <si>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</si>
  <si>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</si>
  <si>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</si>
  <si>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</si>
  <si>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</si>
  <si>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</si>
  <si>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</si>
  <si>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</si>
  <si>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</si>
  <si>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</si>
  <si>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</si>
  <si>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</si>
  <si>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</si>
  <si>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</si>
  <si>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</si>
  <si>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</si>
  <si>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</si>
  <si>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</si>
  <si>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</si>
  <si>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</si>
  <si>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</si>
  <si>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</si>
  <si>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</si>
  <si>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</si>
  <si>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</si>
  <si>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</si>
  <si>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</si>
  <si>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</si>
  <si>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</si>
  <si>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</si>
  <si>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</si>
  <si>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</si>
  <si>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</si>
  <si>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</si>
  <si>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</si>
  <si>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</si>
  <si>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</si>
  <si>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</si>
  <si>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</si>
  <si>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</si>
  <si>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</si>
  <si>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</si>
  <si>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</si>
  <si>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</si>
  <si>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</si>
  <si>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</si>
  <si>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</si>
  <si>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</si>
  <si>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</si>
  <si>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</si>
  <si>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</si>
  <si>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</si>
  <si>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</si>
  <si>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</si>
  <si>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</si>
  <si>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</si>
  <si>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</si>
  <si>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</si>
  <si>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</si>
  <si>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</si>
  <si>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</si>
  <si>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</si>
  <si>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</si>
  <si>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</si>
  <si>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</si>
  <si>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</si>
  <si>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</si>
  <si>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</si>
  <si>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</si>
  <si>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</si>
  <si>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</si>
  <si>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</si>
  <si>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</si>
  <si>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</si>
  <si>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</si>
  <si>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</si>
  <si>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</si>
  <si>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</si>
  <si>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</si>
  <si>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</si>
  <si>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</si>
  <si>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</si>
  <si>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</si>
  <si>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</si>
  <si>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</si>
  <si>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</si>
  <si>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</si>
  <si>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</si>
  <si>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</si>
  <si>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</si>
  <si>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</si>
  <si>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</si>
  <si>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</si>
  <si>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</si>
  <si>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</si>
  <si>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</si>
  <si>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</si>
  <si>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</si>
  <si>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</si>
  <si>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</si>
  <si>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</si>
  <si>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</si>
  <si>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</si>
  <si>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</si>
  <si>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</si>
  <si>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</si>
  <si>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</si>
  <si>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</si>
  <si>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</si>
  <si>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</si>
  <si>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</si>
  <si>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</si>
  <si>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</si>
  <si>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</si>
  <si>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</si>
  <si>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</si>
  <si>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</si>
  <si>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</si>
  <si>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</si>
  <si>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</si>
  <si>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</si>
  <si>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</si>
  <si>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</si>
  <si>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</si>
  <si>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</si>
  <si>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</si>
  <si>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</si>
  <si>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</si>
  <si>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</si>
  <si>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</si>
  <si>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</si>
  <si>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</si>
  <si>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</si>
  <si>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</si>
  <si>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</si>
  <si>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</si>
  <si>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</si>
  <si>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</si>
  <si>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</si>
  <si>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</si>
  <si>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</si>
  <si>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</si>
  <si>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</si>
  <si>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</si>
  <si>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</si>
  <si>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</si>
  <si>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</si>
  <si>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</si>
  <si>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</si>
  <si>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</si>
  <si>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</si>
  <si>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</si>
  <si>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</si>
  <si>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</si>
  <si>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</si>
  <si>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</si>
  <si>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</si>
  <si>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</si>
  <si>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</si>
  <si>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</si>
  <si>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</si>
  <si>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</si>
  <si>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</si>
  <si>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</si>
  <si>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</si>
  <si>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</si>
  <si>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</si>
  <si>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</si>
  <si>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</si>
  <si>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</si>
  <si>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</si>
  <si>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</si>
  <si>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</si>
  <si>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</si>
  <si>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</si>
  <si>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</si>
  <si>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</si>
  <si>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</si>
  <si>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</si>
  <si>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</si>
  <si>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</si>
  <si>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</si>
  <si>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</si>
  <si>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</si>
  <si>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</si>
  <si>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</si>
  <si>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</si>
  <si>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</si>
  <si>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</si>
  <si>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</si>
  <si>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</si>
  <si>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</si>
  <si>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</si>
  <si>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</si>
  <si>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</si>
  <si>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</si>
  <si>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</si>
  <si>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</si>
  <si>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</si>
  <si>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</si>
  <si>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</si>
  <si>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</si>
  <si>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</si>
  <si>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</si>
  <si>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</si>
  <si>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</si>
  <si>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</si>
  <si>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</si>
  <si>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</si>
  <si>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</si>
  <si>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</si>
  <si>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</si>
  <si>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</si>
  <si>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</si>
  <si>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</si>
  <si>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</si>
  <si>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</si>
  <si>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</si>
  <si>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</si>
  <si>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</si>
  <si>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</si>
  <si>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</si>
  <si>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</si>
  <si>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</si>
  <si>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</si>
  <si>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</si>
  <si>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</si>
  <si>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</si>
  <si>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</si>
  <si>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</si>
  <si>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</si>
  <si>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</si>
  <si>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</si>
  <si>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</si>
  <si>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</si>
  <si>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</si>
  <si>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</si>
  <si>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</si>
  <si>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</si>
  <si>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</si>
  <si>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</si>
  <si>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</si>
  <si>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</si>
  <si>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</si>
  <si>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</si>
  <si>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</si>
  <si>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</si>
  <si>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</si>
  <si>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</si>
  <si>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</si>
  <si>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</si>
  <si>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</si>
  <si>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</si>
  <si>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</si>
  <si>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</si>
  <si>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</si>
  <si>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</si>
  <si>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</si>
  <si>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</si>
  <si>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</si>
  <si>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</si>
  <si>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</si>
  <si>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</si>
  <si>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</si>
  <si>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</si>
  <si>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</si>
  <si>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</si>
  <si>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</si>
  <si>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</si>
  <si>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</si>
  <si>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</si>
  <si>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</si>
  <si>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</si>
  <si>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</si>
  <si>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</si>
  <si>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</si>
  <si>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</si>
  <si>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</si>
  <si>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</si>
  <si>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</si>
  <si>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</si>
  <si>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</si>
  <si>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</si>
  <si>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</si>
  <si>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</si>
  <si>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</si>
  <si>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</si>
  <si>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</si>
  <si>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</si>
  <si>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</si>
  <si>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</si>
  <si>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</si>
  <si>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</si>
  <si>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</si>
  <si>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</si>
  <si>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</si>
  <si>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</si>
  <si>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</si>
  <si>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</si>
  <si>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</si>
  <si>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</si>
  <si>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</si>
  <si>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</si>
  <si>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</si>
  <si>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</si>
  <si>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</si>
  <si>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</si>
  <si>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</si>
  <si>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</si>
  <si>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</si>
  <si>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</si>
  <si>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</si>
  <si>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</si>
  <si>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</si>
  <si>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</si>
  <si>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</si>
  <si>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</si>
  <si>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</si>
  <si>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</si>
  <si>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</si>
  <si>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</si>
  <si>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</si>
  <si>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</si>
  <si>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</si>
  <si>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</si>
  <si>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</si>
  <si>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</si>
  <si>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</si>
  <si>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</si>
  <si>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</si>
  <si>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</si>
  <si>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</si>
  <si>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</si>
  <si>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</si>
  <si>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</si>
  <si>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</si>
  <si>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</si>
  <si>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</si>
  <si>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</si>
  <si>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</si>
  <si>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</si>
  <si>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</si>
  <si>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</si>
  <si>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</si>
  <si>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</si>
  <si>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</si>
  <si>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</si>
  <si>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</si>
  <si>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</si>
  <si>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</si>
  <si>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</si>
  <si>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</si>
  <si>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</si>
  <si>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</si>
  <si>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</si>
  <si>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</si>
  <si>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</si>
  <si>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</si>
  <si>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</si>
  <si>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</si>
  <si>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</si>
  <si>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</si>
  <si>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</si>
  <si>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</si>
  <si>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</si>
  <si>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</si>
  <si>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</si>
  <si>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</si>
  <si>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</si>
  <si>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</si>
  <si>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</si>
  <si>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</si>
  <si>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</si>
  <si>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</si>
  <si>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</si>
  <si>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</si>
  <si>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</si>
  <si>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</si>
  <si>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</si>
  <si>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</si>
  <si>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</si>
  <si>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</si>
  <si>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</si>
  <si>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</si>
  <si>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</si>
  <si>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</si>
  <si>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</si>
  <si>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</si>
  <si>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</si>
  <si>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</si>
  <si>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</si>
  <si>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</si>
  <si>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</si>
  <si>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</si>
  <si>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</si>
  <si>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</si>
  <si>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</si>
  <si>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</si>
  <si>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</si>
  <si>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</si>
  <si>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</si>
  <si>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</si>
  <si>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</si>
  <si>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</si>
  <si>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</si>
  <si>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</si>
  <si>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</si>
  <si>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</si>
  <si>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</si>
  <si>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</si>
  <si>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</si>
  <si>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</si>
  <si>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</si>
  <si>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</si>
  <si>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</si>
  <si>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</si>
  <si>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</si>
  <si>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</si>
  <si>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</si>
  <si>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</si>
  <si>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</si>
  <si>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</si>
  <si>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</si>
  <si>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</si>
  <si>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</si>
  <si>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</si>
  <si>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</si>
  <si>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</si>
  <si>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</si>
  <si>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</si>
  <si>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</si>
  <si>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</si>
  <si>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</si>
  <si>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</si>
  <si>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</si>
  <si>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</si>
  <si>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</si>
  <si>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</si>
  <si>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</si>
  <si>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</si>
  <si>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</si>
  <si>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</si>
  <si>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</si>
  <si>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</si>
  <si>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</si>
  <si>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</si>
  <si>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</si>
  <si>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</si>
  <si>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</si>
  <si>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</si>
  <si>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</si>
  <si>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</si>
  <si>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</si>
  <si>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</si>
  <si>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</si>
  <si>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</si>
  <si>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</si>
  <si>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</si>
  <si>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</si>
  <si>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</si>
  <si>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</si>
  <si>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</si>
  <si>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</si>
  <si>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</si>
  <si>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</si>
  <si>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</si>
  <si>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</si>
  <si>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</si>
  <si>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</si>
  <si>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</si>
  <si>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</si>
  <si>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</si>
  <si>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</si>
  <si>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</si>
  <si>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</si>
  <si>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</si>
  <si>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</si>
  <si>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</si>
  <si>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</si>
  <si>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</si>
  <si>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</si>
  <si>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</si>
  <si>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</si>
  <si>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</si>
  <si>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</si>
  <si>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</si>
  <si>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</si>
  <si>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</si>
  <si>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</si>
  <si>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</si>
  <si>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</si>
  <si>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</si>
  <si>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</si>
  <si>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</si>
  <si>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</si>
  <si>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</si>
  <si>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</si>
  <si>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</si>
  <si>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</si>
  <si>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</si>
  <si>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</si>
  <si>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</si>
  <si>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</si>
  <si>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</si>
  <si>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</si>
  <si>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</si>
  <si>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</si>
  <si>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</si>
  <si>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</si>
  <si>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</si>
  <si>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</si>
  <si>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</si>
  <si>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</si>
  <si>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</si>
  <si>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</si>
  <si>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</si>
  <si>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</si>
  <si>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</si>
  <si>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</si>
  <si>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</si>
  <si>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</si>
  <si>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</si>
  <si>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</si>
  <si>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</si>
  <si>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</si>
  <si>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</si>
  <si>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</si>
  <si>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</si>
  <si>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</si>
  <si>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</si>
  <si>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</si>
  <si>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</si>
  <si>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</si>
  <si>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</si>
  <si>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</si>
  <si>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</si>
  <si>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</si>
  <si>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</si>
  <si>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</si>
  <si>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</si>
  <si>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</si>
  <si>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</si>
  <si>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</si>
  <si>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</si>
  <si>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</si>
  <si>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</si>
  <si>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</si>
  <si>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</si>
  <si>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</si>
  <si>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</si>
  <si>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</si>
  <si>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</si>
  <si>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</si>
  <si>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</si>
  <si>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</si>
  <si>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</si>
  <si>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</si>
  <si>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</si>
  <si>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</si>
  <si>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</si>
  <si>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</si>
  <si>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</si>
  <si>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</si>
  <si>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</si>
  <si>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</si>
  <si>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</si>
  <si>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</si>
  <si>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</si>
  <si>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</si>
  <si>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</si>
  <si>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</si>
  <si>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</si>
  <si>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</si>
  <si>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</si>
  <si>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</si>
  <si>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</si>
  <si>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</si>
  <si>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</si>
  <si>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</si>
  <si>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</si>
  <si>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</si>
  <si>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</si>
  <si>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</si>
  <si>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</si>
  <si>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</si>
  <si>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</si>
  <si>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</si>
  <si>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</si>
  <si>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</si>
  <si>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</si>
  <si>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</si>
  <si>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</si>
  <si>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</si>
  <si>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</si>
  <si>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</si>
  <si>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</si>
  <si>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</si>
  <si>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</si>
  <si>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</si>
  <si>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</si>
  <si>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</si>
  <si>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</si>
  <si>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</si>
  <si>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</si>
  <si>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</si>
  <si>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</si>
  <si>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</si>
  <si>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</si>
  <si>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</si>
  <si>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</si>
  <si>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</si>
  <si>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</si>
  <si>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</si>
  <si>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</si>
  <si>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</si>
  <si>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</si>
  <si>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</si>
  <si>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</si>
  <si>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</si>
  <si>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</si>
  <si>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</si>
  <si>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</si>
  <si>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</si>
  <si>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</si>
  <si>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</si>
  <si>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</si>
  <si>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</si>
  <si>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</si>
  <si>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</si>
  <si>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</si>
  <si>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</si>
  <si>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</si>
  <si>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</si>
  <si>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</si>
  <si>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</si>
  <si>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</si>
  <si>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</si>
  <si>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</si>
  <si>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</si>
  <si>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</si>
  <si>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</si>
  <si>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</si>
  <si>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</si>
  <si>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</si>
  <si>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</si>
  <si>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</si>
  <si>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</si>
  <si>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</si>
  <si>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</si>
  <si>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</si>
  <si>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</si>
  <si>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</si>
  <si>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</si>
  <si>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</si>
  <si>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</si>
  <si>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</si>
  <si>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</si>
  <si>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</si>
  <si>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</si>
  <si>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</si>
  <si>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</si>
  <si>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</si>
  <si>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</si>
  <si>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</si>
  <si>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</si>
  <si>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</si>
  <si>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</si>
  <si>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</si>
  <si>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</si>
  <si>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</si>
  <si>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</si>
  <si>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</si>
  <si>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</si>
  <si>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</si>
  <si>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</si>
  <si>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</si>
  <si>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</si>
  <si>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</si>
  <si>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</si>
  <si>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</si>
  <si>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</si>
  <si>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</si>
  <si>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</si>
  <si>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</si>
  <si>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</si>
  <si>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</si>
  <si>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</si>
  <si>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</si>
  <si>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</si>
  <si>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</si>
  <si>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</si>
  <si>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</si>
  <si>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</si>
  <si>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</si>
  <si>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</si>
  <si>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</si>
  <si>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</si>
  <si>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</si>
  <si>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</si>
  <si>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</si>
  <si>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</si>
  <si>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</si>
  <si>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</si>
  <si>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</si>
  <si>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</si>
  <si>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</si>
  <si>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</si>
  <si>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</si>
  <si>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</si>
  <si>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</si>
  <si>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</si>
  <si>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</si>
  <si>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</si>
  <si>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</si>
  <si>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</si>
  <si>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</si>
  <si>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</si>
  <si>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</si>
  <si>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</si>
  <si>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</si>
  <si>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</si>
  <si>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</si>
  <si>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</si>
  <si>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</si>
  <si>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</si>
  <si>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</si>
  <si>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</si>
  <si>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</si>
  <si>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</si>
  <si>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</si>
  <si>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</si>
  <si>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</si>
  <si>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</si>
  <si>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</si>
  <si>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</si>
  <si>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</si>
  <si>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</si>
  <si>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</si>
  <si>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</si>
  <si>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</si>
  <si>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</si>
  <si>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</si>
  <si>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</si>
  <si>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</si>
  <si>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</si>
  <si>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</si>
  <si>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</si>
  <si>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</si>
  <si>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</si>
  <si>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</si>
  <si>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</si>
  <si>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</si>
  <si>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</si>
  <si>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</si>
  <si>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</si>
  <si>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</si>
  <si>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</si>
  <si>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</si>
  <si>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</si>
  <si>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</si>
  <si>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</si>
  <si>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</si>
  <si>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</si>
  <si>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</si>
  <si>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</si>
  <si>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</si>
  <si>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</si>
  <si>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</si>
  <si>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</si>
  <si>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</si>
  <si>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</si>
  <si>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</si>
  <si>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</si>
  <si>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</si>
  <si>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</si>
  <si>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</si>
  <si>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</si>
  <si>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</si>
  <si>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</si>
  <si>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</si>
  <si>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</si>
  <si>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</si>
  <si>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</si>
  <si>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</si>
  <si>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</si>
  <si>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</si>
  <si>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</si>
  <si>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</si>
  <si>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</si>
  <si>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</si>
  <si>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</si>
  <si>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</si>
  <si>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</si>
  <si>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</si>
  <si>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</si>
  <si>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</si>
  <si>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</si>
  <si>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</si>
  <si>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</si>
  <si>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</si>
  <si>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</si>
  <si>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</si>
  <si>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</si>
  <si>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</si>
  <si>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</si>
  <si>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</si>
  <si>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</si>
  <si>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</si>
  <si>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</si>
  <si>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</si>
  <si>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</si>
  <si>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</si>
  <si>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</si>
  <si>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</si>
  <si>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</si>
  <si>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</si>
  <si>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</si>
  <si>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</si>
  <si>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</si>
  <si>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</si>
  <si>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</si>
  <si>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</si>
  <si>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</si>
  <si>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</si>
  <si>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</si>
  <si>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</si>
  <si>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</si>
  <si>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</si>
  <si>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</si>
  <si>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</si>
  <si>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</si>
  <si>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</si>
  <si>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</si>
  <si>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</si>
  <si>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</si>
  <si>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</si>
  <si>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</si>
  <si>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</si>
  <si>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</si>
  <si>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</si>
  <si>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</si>
  <si>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</si>
  <si>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</si>
  <si>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</si>
  <si>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</si>
  <si>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</si>
  <si>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</si>
  <si>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</si>
  <si>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</si>
  <si>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</si>
  <si>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</si>
  <si>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</si>
  <si>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</si>
  <si>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</si>
  <si>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</si>
  <si>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</si>
  <si>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</si>
  <si>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</si>
  <si>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</si>
  <si>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</si>
  <si>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</si>
  <si>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</si>
  <si>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</si>
  <si>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</si>
  <si>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</si>
  <si>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</si>
  <si>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</si>
  <si>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</si>
  <si>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</si>
  <si>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</si>
  <si>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</si>
  <si>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</si>
  <si>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</si>
  <si>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</si>
  <si>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</si>
  <si>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</si>
  <si>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</si>
  <si>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</si>
  <si>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</si>
  <si>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</si>
  <si>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</si>
  <si>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</si>
  <si>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</si>
  <si>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</si>
  <si>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</si>
  <si>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</si>
  <si>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</si>
  <si>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</si>
  <si>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</si>
  <si>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</si>
  <si>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</si>
  <si>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</si>
  <si>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</si>
  <si>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</si>
  <si>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</si>
  <si>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</si>
  <si>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</si>
  <si>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</si>
  <si>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</si>
  <si>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</si>
  <si>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</si>
  <si>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</si>
  <si>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</si>
  <si>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</si>
  <si>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</si>
  <si>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</si>
  <si>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</si>
  <si>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</si>
  <si>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</si>
  <si>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</si>
  <si>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</si>
  <si>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</si>
  <si>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</si>
  <si>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</si>
  <si>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</si>
  <si>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</si>
  <si>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</si>
  <si>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</si>
  <si>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</si>
  <si>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</si>
  <si>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</si>
  <si>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</si>
  <si>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</si>
  <si>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</si>
  <si>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</si>
  <si>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</si>
  <si>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</si>
  <si>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</si>
  <si>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</si>
  <si>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</si>
  <si>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</si>
  <si>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</si>
  <si>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</si>
  <si>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</si>
  <si>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</si>
  <si>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</si>
  <si>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</si>
  <si>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</si>
  <si>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</si>
  <si>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</si>
  <si>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</si>
  <si>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</si>
  <si>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</si>
  <si>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</si>
  <si>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</si>
  <si>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</si>
  <si>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</si>
  <si>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</si>
  <si>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</si>
  <si>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</si>
  <si>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</si>
  <si>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</si>
  <si>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</si>
  <si>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</si>
  <si>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</si>
  <si>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</si>
  <si>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</si>
  <si>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</si>
  <si>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</si>
  <si>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</si>
  <si>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</si>
  <si>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</si>
  <si>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</si>
  <si>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</si>
  <si>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</si>
  <si>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</si>
  <si>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</si>
  <si>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</si>
  <si>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</si>
  <si>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</si>
  <si>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</si>
  <si>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</si>
  <si>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</si>
  <si>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</si>
  <si>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</si>
  <si>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</si>
  <si>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</si>
  <si>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</si>
  <si>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</si>
  <si>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</si>
  <si>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</si>
  <si>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</si>
  <si>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</si>
  <si>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</si>
  <si>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</si>
  <si>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</si>
  <si>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</si>
  <si>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</si>
  <si>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</si>
  <si>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</si>
  <si>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</si>
  <si>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</si>
  <si>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</si>
  <si>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</si>
  <si>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</si>
  <si>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</si>
  <si>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</si>
  <si>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</si>
  <si>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</si>
  <si>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</si>
  <si>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</si>
  <si>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</si>
  <si>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</si>
  <si>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</si>
  <si>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</si>
  <si>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</si>
  <si>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</si>
  <si>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</si>
  <si>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</si>
  <si>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</si>
  <si>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</si>
  <si>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</si>
  <si>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</si>
  <si>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</si>
  <si>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</si>
  <si>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</si>
  <si>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</si>
  <si>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</si>
  <si>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</si>
  <si>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</si>
  <si>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</si>
  <si>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</si>
  <si>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</si>
  <si>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</si>
  <si>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</si>
  <si>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</si>
  <si>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</si>
  <si>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</si>
  <si>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</si>
  <si>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</si>
  <si>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</si>
  <si>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</si>
  <si>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</si>
  <si>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</si>
  <si>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</si>
  <si>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</si>
  <si>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</si>
  <si>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</si>
  <si>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</si>
  <si>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</si>
  <si>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</si>
  <si>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</si>
  <si>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</si>
  <si>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</si>
  <si>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</si>
  <si>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</si>
  <si>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</si>
  <si>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</si>
  <si>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</si>
  <si>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</si>
  <si>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</si>
  <si>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</si>
  <si>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</si>
  <si>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</si>
  <si>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</si>
  <si>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</si>
  <si>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</si>
  <si>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</si>
  <si>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</si>
  <si>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</si>
  <si>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</si>
  <si>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</si>
  <si>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</si>
  <si>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</si>
  <si>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</si>
  <si>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</si>
  <si>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</si>
  <si>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</si>
  <si>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</si>
  <si>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</si>
  <si>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</si>
  <si>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</si>
  <si>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</si>
  <si>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</si>
  <si>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</si>
  <si>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</si>
  <si>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</si>
  <si>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</si>
  <si>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</si>
  <si>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</si>
  <si>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</si>
  <si>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</si>
  <si>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</si>
  <si>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</si>
  <si>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</si>
  <si>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</si>
  <si>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</si>
  <si>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</si>
  <si>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</si>
  <si>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</si>
  <si>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</si>
  <si>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</si>
  <si>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</si>
  <si>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</si>
  <si>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</si>
  <si>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</si>
  <si>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</si>
  <si>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</si>
  <si>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</si>
  <si>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</si>
  <si>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</si>
  <si>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</si>
  <si>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</si>
  <si>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</si>
  <si>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</si>
  <si>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</si>
  <si>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</si>
  <si>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</si>
  <si>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</si>
  <si>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</si>
  <si>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</si>
  <si>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</si>
  <si>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</si>
  <si>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</si>
  <si>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</si>
  <si>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</si>
  <si>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</si>
  <si>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</si>
  <si>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</si>
  <si>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</si>
  <si>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</si>
  <si>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</si>
  <si>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</si>
  <si>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</si>
  <si>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</si>
  <si>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</si>
  <si>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</si>
  <si>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</si>
  <si>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</si>
  <si>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</si>
  <si>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</si>
  <si>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</si>
  <si>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</si>
  <si>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</si>
  <si>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</si>
  <si>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</si>
  <si>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</si>
  <si>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</si>
  <si>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</si>
  <si>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</si>
  <si>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</si>
  <si>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</si>
  <si>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</si>
  <si>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</si>
  <si>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</si>
  <si>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</si>
  <si>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</si>
  <si>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</si>
  <si>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</si>
  <si>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</si>
  <si>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</si>
  <si>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</si>
  <si>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</si>
  <si>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</si>
  <si>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</si>
  <si>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</si>
  <si>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</si>
  <si>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</si>
  <si>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</si>
  <si>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</si>
  <si>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</si>
  <si>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</si>
  <si>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</si>
  <si>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</si>
  <si>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</si>
  <si>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</si>
  <si>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</si>
  <si>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</si>
  <si>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</si>
  <si>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</si>
  <si>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</si>
  <si>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</si>
  <si>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</si>
  <si>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</si>
  <si>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</si>
  <si>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</si>
  <si>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</si>
  <si>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</si>
  <si>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</si>
  <si>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</si>
  <si>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</si>
  <si>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</si>
  <si>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</si>
  <si>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</si>
  <si>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</si>
  <si>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</si>
  <si>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</si>
  <si>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</si>
  <si>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</si>
  <si>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</si>
  <si>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</si>
  <si>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</si>
  <si>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</si>
  <si>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</si>
  <si>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</si>
  <si>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</si>
  <si>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</si>
  <si>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</si>
  <si>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</si>
  <si>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</si>
  <si>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</si>
  <si>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</si>
  <si>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</si>
  <si>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</si>
  <si>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</si>
  <si>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</si>
  <si>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</si>
  <si>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</si>
  <si>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</si>
  <si>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</si>
  <si>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</si>
  <si>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</si>
  <si>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</si>
  <si>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</si>
  <si>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</si>
  <si>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</si>
  <si>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</si>
  <si>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</si>
  <si>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</si>
  <si>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</si>
  <si>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</si>
  <si>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</si>
  <si>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</si>
  <si>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</si>
  <si>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</si>
  <si>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</si>
  <si>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</si>
  <si>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</si>
  <si>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</si>
  <si>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</si>
  <si>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</si>
  <si>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</si>
  <si>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</si>
  <si>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</si>
  <si>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</si>
  <si>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</si>
  <si>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</si>
  <si>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</si>
  <si>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</si>
  <si>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</si>
  <si>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</si>
  <si>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</si>
  <si>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</si>
  <si>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</si>
  <si>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</si>
  <si>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</si>
  <si>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</si>
  <si>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</si>
  <si>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</si>
  <si>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</si>
  <si>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</si>
  <si>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</si>
  <si>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</si>
  <si>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</si>
  <si>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</si>
  <si>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</si>
  <si>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</si>
  <si>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</si>
  <si>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</si>
  <si>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</si>
  <si>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</si>
  <si>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</si>
  <si>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</si>
  <si>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</si>
  <si>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</si>
  <si>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</si>
  <si>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</si>
  <si>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</si>
  <si>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</si>
  <si>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</si>
  <si>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</si>
  <si>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</si>
  <si>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</si>
  <si>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</si>
  <si>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</si>
  <si>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</si>
  <si>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</si>
  <si>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</si>
  <si>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</si>
  <si>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</si>
  <si>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</si>
  <si>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</si>
  <si>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</si>
  <si>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</si>
  <si>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</si>
  <si>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</si>
  <si>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</si>
  <si>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</si>
  <si>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</si>
  <si>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</si>
  <si>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</si>
  <si>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</si>
  <si>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</si>
  <si>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</si>
  <si>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</si>
  <si>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</si>
  <si>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</si>
  <si>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</si>
  <si>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</si>
  <si>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</si>
  <si>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</si>
  <si>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</si>
  <si>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</si>
  <si>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</si>
  <si>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</si>
  <si>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</si>
  <si>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</si>
  <si>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</si>
  <si>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</si>
  <si>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</si>
  <si>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</si>
  <si>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</si>
  <si>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</si>
  <si>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</si>
  <si>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</si>
  <si>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</si>
  <si>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</si>
  <si>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</si>
  <si>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</si>
  <si>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</si>
  <si>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</si>
  <si>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</si>
  <si>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</si>
  <si>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</si>
  <si>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</si>
  <si>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</si>
  <si>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</si>
  <si>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</si>
  <si>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</si>
  <si>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</si>
  <si>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</si>
  <si>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</si>
  <si>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</si>
  <si>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</si>
  <si>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</si>
  <si>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</si>
  <si>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</si>
  <si>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</si>
  <si>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</si>
  <si>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</si>
  <si>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</si>
  <si>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</si>
  <si>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</si>
  <si>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</si>
  <si>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</si>
  <si>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</si>
  <si>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</si>
  <si>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</si>
  <si>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</si>
  <si>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</si>
  <si>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</si>
  <si>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</si>
  <si>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</si>
  <si>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</si>
  <si>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</si>
  <si>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</si>
  <si>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</si>
  <si>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</si>
  <si>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</si>
  <si>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</si>
  <si>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</si>
  <si>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</si>
  <si>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</si>
  <si>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</si>
  <si>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</si>
  <si>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</si>
  <si>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</si>
  <si>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</si>
  <si>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</si>
  <si>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</si>
  <si>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</si>
  <si>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</si>
  <si>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</si>
  <si>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</si>
  <si>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</si>
  <si>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</si>
  <si>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</si>
  <si>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</si>
  <si>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</si>
  <si>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</si>
  <si>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</si>
  <si>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</si>
  <si>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</si>
  <si>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</si>
  <si>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</si>
  <si>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</si>
  <si>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</si>
  <si>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</si>
  <si>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</si>
  <si>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</si>
  <si>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</si>
  <si>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</si>
  <si>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</si>
  <si>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</si>
  <si>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</si>
  <si>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</si>
  <si>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</si>
  <si>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</si>
  <si>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</si>
  <si>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</si>
  <si>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</si>
  <si>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</si>
  <si>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</si>
  <si>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</si>
  <si>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</si>
  <si>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</si>
  <si>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</si>
  <si>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</si>
  <si>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</si>
  <si>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</si>
  <si>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</si>
  <si>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</si>
  <si>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</si>
  <si>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</si>
  <si>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</si>
  <si>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</si>
  <si>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</si>
  <si>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</si>
  <si>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</si>
  <si>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</si>
  <si>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</si>
  <si>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</si>
  <si>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</si>
  <si>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</si>
  <si>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</si>
  <si>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</si>
  <si>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</si>
  <si>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</si>
  <si>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</si>
  <si>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</si>
  <si>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</si>
  <si>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</si>
  <si>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</si>
  <si>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</si>
  <si>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</si>
  <si>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</si>
  <si>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</si>
  <si>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</si>
  <si>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</si>
  <si>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</si>
  <si>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</si>
  <si>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</si>
  <si>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</si>
  <si>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</si>
  <si>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</si>
  <si>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</si>
  <si>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</si>
  <si>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</si>
  <si>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</si>
  <si>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</si>
  <si>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</si>
  <si>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</si>
  <si>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</si>
  <si>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</si>
  <si>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</si>
  <si>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</si>
  <si>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</si>
  <si>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</si>
  <si>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</si>
  <si>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</si>
  <si>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</si>
  <si>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</si>
  <si>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</si>
  <si>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</si>
  <si>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</si>
  <si>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</si>
  <si>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</si>
  <si>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</si>
  <si>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</si>
  <si>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</si>
  <si>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</si>
  <si>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</si>
  <si>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</si>
  <si>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</si>
  <si>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</si>
  <si>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</si>
  <si>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</si>
  <si>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</si>
  <si>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</si>
  <si>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</si>
  <si>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</si>
  <si>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</si>
  <si>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</si>
  <si>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</si>
  <si>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</si>
  <si>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</si>
  <si>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</si>
  <si>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</si>
  <si>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</si>
  <si>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</si>
  <si>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</si>
  <si>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</si>
  <si>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</si>
  <si>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</si>
  <si>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</si>
  <si>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</si>
  <si>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</si>
  <si>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</si>
  <si>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</si>
  <si>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</si>
  <si>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</si>
  <si>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</si>
  <si>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</si>
  <si>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</si>
  <si>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</si>
  <si>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</si>
  <si>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</si>
  <si>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</si>
  <si>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</si>
  <si>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</si>
  <si>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</si>
  <si>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</si>
  <si>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</si>
  <si>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</si>
  <si>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</si>
  <si>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</si>
  <si>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</si>
  <si>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</si>
  <si>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</si>
  <si>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</si>
  <si>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</si>
  <si>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</si>
  <si>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</si>
  <si>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</si>
  <si>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</si>
  <si>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</si>
  <si>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</si>
  <si>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</si>
  <si>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</si>
  <si>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</si>
  <si>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</si>
  <si>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</si>
  <si>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</si>
  <si>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</si>
  <si>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</si>
  <si>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</si>
  <si>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</si>
  <si>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</si>
  <si>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</si>
  <si>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</si>
  <si>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</si>
  <si>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</si>
  <si>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</si>
  <si>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</si>
  <si>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</si>
  <si>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</si>
  <si>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</si>
  <si>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</si>
  <si>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</si>
  <si>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</si>
  <si>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</si>
  <si>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</si>
  <si>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</si>
  <si>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</si>
  <si>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</si>
  <si>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</si>
  <si>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</si>
  <si>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</si>
  <si>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</si>
  <si>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</si>
  <si>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</si>
  <si>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</si>
  <si>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</si>
  <si>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</si>
  <si>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</si>
  <si>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</si>
  <si>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</si>
  <si>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</si>
  <si>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</si>
  <si>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</si>
  <si>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</si>
  <si>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</si>
  <si>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</si>
  <si>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</si>
  <si>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</si>
  <si>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</si>
  <si>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</si>
  <si>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</si>
  <si>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</si>
  <si>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</si>
  <si>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</si>
  <si>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</si>
  <si>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</si>
  <si>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</si>
  <si>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</si>
  <si>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</si>
  <si>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</si>
  <si>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</si>
  <si>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</si>
  <si>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</si>
  <si>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</si>
  <si>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</si>
  <si>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</si>
  <si>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</si>
  <si>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</si>
  <si>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</si>
  <si>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</si>
  <si>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</si>
  <si>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</si>
  <si>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</si>
  <si>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</si>
  <si>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</si>
  <si>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</si>
  <si>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</si>
  <si>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</si>
  <si>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</si>
  <si>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</si>
  <si>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</si>
  <si>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</si>
  <si>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</si>
  <si>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</si>
  <si>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</si>
  <si>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</si>
  <si>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</si>
  <si>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</si>
  <si>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</si>
  <si>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</si>
  <si>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</si>
  <si>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</si>
  <si>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</si>
  <si>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</si>
  <si>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</si>
  <si>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</si>
  <si>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</si>
  <si>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</si>
  <si>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</si>
  <si>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</si>
  <si>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</si>
  <si>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</si>
  <si>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</si>
  <si>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</si>
  <si>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</si>
  <si>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</si>
  <si>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</si>
  <si>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</si>
  <si>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</si>
  <si>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</si>
  <si>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</si>
  <si>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</si>
  <si>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</si>
  <si>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</si>
  <si>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</si>
  <si>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</si>
  <si>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</si>
  <si>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</si>
  <si>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</si>
  <si>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</si>
  <si>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</si>
  <si>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</si>
  <si>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</si>
  <si>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</si>
  <si>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</si>
  <si>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</si>
  <si>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</si>
  <si>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</si>
  <si>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</si>
  <si>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</si>
  <si>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</si>
  <si>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</si>
  <si>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</si>
  <si>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</si>
  <si>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</si>
  <si>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</si>
  <si>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</si>
  <si>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</si>
  <si>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</si>
  <si>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</si>
  <si>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</si>
  <si>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</si>
  <si>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</si>
  <si>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</si>
  <si>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</si>
  <si>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</si>
  <si>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</si>
  <si>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</si>
  <si>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</si>
  <si>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</si>
  <si>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</si>
  <si>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</si>
  <si>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</si>
  <si>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</si>
  <si>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</si>
  <si>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</si>
  <si>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</si>
  <si>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</si>
  <si>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</si>
  <si>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</si>
  <si>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</si>
  <si>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</si>
  <si>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</si>
  <si>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</si>
  <si>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</si>
  <si>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</si>
  <si>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</si>
  <si>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</si>
  <si>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</si>
  <si>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</si>
  <si>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</si>
  <si>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</si>
  <si>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</si>
  <si>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</si>
  <si>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</si>
  <si>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</si>
  <si>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</si>
  <si>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</si>
  <si>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</si>
  <si>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</si>
  <si>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</si>
  <si>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</si>
  <si>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</si>
  <si>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</si>
  <si>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</si>
  <si>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</si>
  <si>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</si>
  <si>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</si>
  <si>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</si>
  <si>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</si>
  <si>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</si>
  <si>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</si>
  <si>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</si>
  <si>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</si>
  <si>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</si>
  <si>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</si>
  <si>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</si>
  <si>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</si>
  <si>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</si>
  <si>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</si>
  <si>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</si>
  <si>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</si>
  <si>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</si>
  <si>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</si>
  <si>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</si>
  <si>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</si>
  <si>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</si>
  <si>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</si>
  <si>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</si>
  <si>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</si>
  <si>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</si>
  <si>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</si>
  <si>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</si>
  <si>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</si>
  <si>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</si>
  <si>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</si>
  <si>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</si>
  <si>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</si>
  <si>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</si>
  <si>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</si>
  <si>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</si>
  <si>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</si>
  <si>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</si>
  <si>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</si>
  <si>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</si>
  <si>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</si>
  <si>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</si>
  <si>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</si>
  <si>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</si>
  <si>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</si>
  <si>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</si>
  <si>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</si>
  <si>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</si>
  <si>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</si>
  <si>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</si>
  <si>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</si>
  <si>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</si>
  <si>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</si>
  <si>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</si>
  <si>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</si>
  <si>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</si>
  <si>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</si>
  <si>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</si>
  <si>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</si>
  <si>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</si>
  <si>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</si>
  <si>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</si>
  <si>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</si>
  <si>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</si>
  <si>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</si>
  <si>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</si>
  <si>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</si>
  <si>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</si>
  <si>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</si>
  <si>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</si>
  <si>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</si>
  <si>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</si>
  <si>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</si>
  <si>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</si>
  <si>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</si>
  <si>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</si>
  <si>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</si>
  <si>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</si>
  <si>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</si>
  <si>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</si>
  <si>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</si>
  <si>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</si>
  <si>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</si>
  <si>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</si>
  <si>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</si>
  <si>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</si>
  <si>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</si>
  <si>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</si>
  <si>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</si>
  <si>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</si>
  <si>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</si>
  <si>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</si>
  <si>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</si>
  <si>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</si>
  <si>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</si>
  <si>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</si>
  <si>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</si>
  <si>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</si>
  <si>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</si>
  <si>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</si>
  <si>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</si>
  <si>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</si>
  <si>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</si>
  <si>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</si>
  <si>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</si>
  <si>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</si>
  <si>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</si>
  <si>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</si>
  <si>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</si>
  <si>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</si>
  <si>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</si>
  <si>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</si>
  <si>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</si>
  <si>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</si>
  <si>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</si>
  <si>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</si>
  <si>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</si>
  <si>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</si>
  <si>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</si>
  <si>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</si>
  <si>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</si>
  <si>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</si>
  <si>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</si>
  <si>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</si>
  <si>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</si>
  <si>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</si>
  <si>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</si>
  <si>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</si>
  <si>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</si>
  <si>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</si>
  <si>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</si>
  <si>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</si>
  <si>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</si>
  <si>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</si>
  <si>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</si>
  <si>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</si>
  <si>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</si>
  <si>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</si>
  <si>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</si>
  <si>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</si>
  <si>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</si>
  <si>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</si>
  <si>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</si>
  <si>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</si>
  <si>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</si>
  <si>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</si>
  <si>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</si>
  <si>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</si>
  <si>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</si>
  <si>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</si>
  <si>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</si>
  <si>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</si>
  <si>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</si>
  <si>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</si>
  <si>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</si>
  <si>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</si>
  <si>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</si>
  <si>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</si>
  <si>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</si>
  <si>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</si>
  <si>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</si>
  <si>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</si>
  <si>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</si>
  <si>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</si>
  <si>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</si>
  <si>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</si>
  <si>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</si>
  <si>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</si>
  <si>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</si>
  <si>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</si>
  <si>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</si>
  <si>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</si>
  <si>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</si>
  <si>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</si>
  <si>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</si>
  <si>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</si>
  <si>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</si>
  <si>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</si>
  <si>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</si>
  <si>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</si>
  <si>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</si>
  <si>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</si>
  <si>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</si>
  <si>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</si>
  <si>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</si>
  <si>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</si>
  <si>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</si>
  <si>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</si>
  <si>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</si>
  <si>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</si>
  <si>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</si>
  <si>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</si>
  <si>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</si>
  <si>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</si>
  <si>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</si>
  <si>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</si>
  <si>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</si>
  <si>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</si>
  <si>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</si>
  <si>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</si>
  <si>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</si>
  <si>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</si>
  <si>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</si>
  <si>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</si>
  <si>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</si>
  <si>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</si>
  <si>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</si>
  <si>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</si>
  <si>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</si>
  <si>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</si>
  <si>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</si>
  <si>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</si>
  <si>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</si>
  <si>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</si>
  <si>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</si>
  <si>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</si>
  <si>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</si>
  <si>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</si>
  <si>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</si>
  <si>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</si>
  <si>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</si>
  <si>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</si>
  <si>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</si>
  <si>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</si>
  <si>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</si>
  <si>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</si>
  <si>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</si>
  <si>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</si>
  <si>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</si>
  <si>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</si>
  <si>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</si>
  <si>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</si>
  <si>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</si>
  <si>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</si>
  <si>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</si>
  <si>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</si>
  <si>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</si>
  <si>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</si>
  <si>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</si>
  <si>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</si>
  <si>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</si>
  <si>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</si>
  <si>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</si>
  <si>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</si>
  <si>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</si>
  <si>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</si>
  <si>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</si>
  <si>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</si>
  <si>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</si>
  <si>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</si>
  <si>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</si>
  <si>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</si>
  <si>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</si>
  <si>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</si>
  <si>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</si>
  <si>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</si>
  <si>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</si>
  <si>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</si>
  <si>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</si>
  <si>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</si>
  <si>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</si>
  <si>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</si>
  <si>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</si>
  <si>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</si>
  <si>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</si>
  <si>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</si>
  <si>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</si>
  <si>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</si>
  <si>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</si>
  <si>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</si>
  <si>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</si>
  <si>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</si>
  <si>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</si>
  <si>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</si>
  <si>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</si>
  <si>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</si>
  <si>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</si>
  <si>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</si>
  <si>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</si>
  <si>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</si>
  <si>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</si>
  <si>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</si>
  <si>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</si>
  <si>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</si>
  <si>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</si>
  <si>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</si>
  <si>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</si>
  <si>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</si>
  <si>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</si>
  <si>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</si>
  <si>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</si>
  <si>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</si>
  <si>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</si>
  <si>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</si>
  <si>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</si>
  <si>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</si>
  <si>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</si>
  <si>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</si>
  <si>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</si>
  <si>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</si>
  <si>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</si>
  <si>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</si>
  <si>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</si>
  <si>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</si>
  <si>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</si>
  <si>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</si>
  <si>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</si>
  <si>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</si>
  <si>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</si>
  <si>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</si>
  <si>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</si>
  <si>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</si>
  <si>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</si>
  <si>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</si>
  <si>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</si>
  <si>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</si>
  <si>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</si>
  <si>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</si>
  <si>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</si>
  <si>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</si>
  <si>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</si>
  <si>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</si>
  <si>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</si>
  <si>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</si>
  <si>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</si>
  <si>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</si>
  <si>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</si>
  <si>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</si>
  <si>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</si>
  <si>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</si>
  <si>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</si>
  <si>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</si>
  <si>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</si>
  <si>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</si>
  <si>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</si>
  <si>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</si>
  <si>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</si>
  <si>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</si>
  <si>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</si>
  <si>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</si>
  <si>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</si>
  <si>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</si>
  <si>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</si>
  <si>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</si>
  <si>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</si>
  <si>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</si>
  <si>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</si>
  <si>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</si>
  <si>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</si>
  <si>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</si>
  <si>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</si>
  <si>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</si>
  <si>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</si>
  <si>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</si>
  <si>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</si>
  <si>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</si>
  <si>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</si>
  <si>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</si>
  <si>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</si>
  <si>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</si>
  <si>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</si>
  <si>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</si>
  <si>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</si>
  <si>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</si>
  <si>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</si>
  <si>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</si>
  <si>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</si>
  <si>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</si>
  <si>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</si>
  <si>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</si>
  <si>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</si>
  <si>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</si>
  <si>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</si>
  <si>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</si>
  <si>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</si>
  <si>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</si>
  <si>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</si>
  <si>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</si>
  <si>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</si>
  <si>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</si>
  <si>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</si>
  <si>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</si>
  <si>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</si>
  <si>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</si>
  <si>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</si>
  <si>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</si>
  <si>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</si>
  <si>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</si>
  <si>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</si>
  <si>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</si>
  <si>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</si>
  <si>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</si>
  <si>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</si>
  <si>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</si>
  <si>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</si>
  <si>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</si>
  <si>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</si>
  <si>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</si>
  <si>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</si>
  <si>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</si>
  <si>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</si>
  <si>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</si>
  <si>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</si>
  <si>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</si>
  <si>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</si>
  <si>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</si>
  <si>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</si>
  <si>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</si>
  <si>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</si>
  <si>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</si>
  <si>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</si>
  <si>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</si>
  <si>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</si>
  <si>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</si>
  <si>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</si>
  <si>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</si>
  <si>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</si>
  <si>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</si>
  <si>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</si>
  <si>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</si>
  <si>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</si>
  <si>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</si>
  <si>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</si>
  <si>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</si>
  <si>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</si>
  <si>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</si>
  <si>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</si>
  <si>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</si>
  <si>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</si>
  <si>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</si>
  <si>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</si>
  <si>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</si>
  <si>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</si>
  <si>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</si>
  <si>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</si>
  <si>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</si>
  <si>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</si>
  <si>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</si>
  <si>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</si>
  <si>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</si>
  <si>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</si>
  <si>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</si>
  <si>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</si>
  <si>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</si>
  <si>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</si>
  <si>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</si>
  <si>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</si>
  <si>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</si>
  <si>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</si>
  <si>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</si>
  <si>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</si>
  <si>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</si>
  <si>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</si>
  <si>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</si>
  <si>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</si>
  <si>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</si>
  <si>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</si>
  <si>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</si>
  <si>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</si>
  <si>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</si>
  <si>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</si>
  <si>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</si>
  <si>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</si>
  <si>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</si>
  <si>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</si>
  <si>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</si>
  <si>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</si>
  <si>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</si>
  <si>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</si>
  <si>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</si>
  <si>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</si>
  <si>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</si>
  <si>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</si>
  <si>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</si>
  <si>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</si>
  <si>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</si>
  <si>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</si>
  <si>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</si>
  <si>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</si>
  <si>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</si>
  <si>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</si>
  <si>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</si>
  <si>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</si>
  <si>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</si>
  <si>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</si>
  <si>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</si>
  <si>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</si>
  <si>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</si>
  <si>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</si>
  <si>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</si>
  <si>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</si>
  <si>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</si>
  <si>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</si>
  <si>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</si>
  <si>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</si>
  <si>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</si>
  <si>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</si>
  <si>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</si>
  <si>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</si>
  <si>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</si>
  <si>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</si>
  <si>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</si>
  <si>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</si>
  <si>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</si>
  <si>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</si>
  <si>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</si>
  <si>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</si>
  <si>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</si>
  <si>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</si>
  <si>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</si>
  <si>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</si>
  <si>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</si>
  <si>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</si>
  <si>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</si>
  <si>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</si>
  <si>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</si>
  <si>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</si>
  <si>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</si>
  <si>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</si>
  <si>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</si>
  <si>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</si>
  <si>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</si>
  <si>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</si>
  <si>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</si>
  <si>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</si>
  <si>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</si>
  <si>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</si>
  <si>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</si>
  <si>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</si>
  <si>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</si>
  <si>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</si>
  <si>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</si>
  <si>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</si>
  <si>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</si>
  <si>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</si>
  <si>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</si>
  <si>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</si>
  <si>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</si>
  <si>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</si>
  <si>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</si>
  <si>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</si>
  <si>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</si>
  <si>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</si>
  <si>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</si>
  <si>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</si>
  <si>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</si>
  <si>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</si>
  <si>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</si>
  <si>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</si>
  <si>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</si>
  <si>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</si>
  <si>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</si>
  <si>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</si>
  <si>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</si>
  <si>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</si>
  <si>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</si>
  <si>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</si>
  <si>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</si>
  <si>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</si>
  <si>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</si>
  <si>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</si>
  <si>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</si>
  <si>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</si>
  <si>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</si>
  <si>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</si>
  <si>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</si>
  <si>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</si>
  <si>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</si>
  <si>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</si>
  <si>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</si>
  <si>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</si>
  <si>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</si>
  <si>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</si>
  <si>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</si>
  <si>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</si>
  <si>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</si>
  <si>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</si>
  <si>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</si>
  <si>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</si>
  <si>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</si>
  <si>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</si>
  <si>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</si>
  <si>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</si>
  <si>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</si>
  <si>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</si>
  <si>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</si>
  <si>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</si>
  <si>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</si>
  <si>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</si>
  <si>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</si>
  <si>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</si>
  <si>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</si>
  <si>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</si>
  <si>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</si>
  <si>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</si>
  <si>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</si>
  <si>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</si>
  <si>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</si>
  <si>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</si>
  <si>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</si>
  <si>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</si>
  <si>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</si>
  <si>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</si>
  <si>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</si>
  <si>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</si>
  <si>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</si>
  <si>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</si>
  <si>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</si>
  <si>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</si>
  <si>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</si>
  <si>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</si>
  <si>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</si>
  <si>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</si>
  <si>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</si>
  <si>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</si>
  <si>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</si>
  <si>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</si>
  <si>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</si>
  <si>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</si>
  <si>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</si>
  <si>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</si>
  <si>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</si>
  <si>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</si>
  <si>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</si>
  <si>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</si>
  <si>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</si>
  <si>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</si>
  <si>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</si>
  <si>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</si>
  <si>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</si>
  <si>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</si>
  <si>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</si>
  <si>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</si>
  <si>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</si>
  <si>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</si>
  <si>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</si>
  <si>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</si>
  <si>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</si>
  <si>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</si>
  <si>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</si>
  <si>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</si>
  <si>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</si>
  <si>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</si>
  <si>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</si>
  <si>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</si>
  <si>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</si>
  <si>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</si>
  <si>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</si>
  <si>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</si>
  <si>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</si>
  <si>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</si>
  <si>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</si>
  <si>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</si>
  <si>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</si>
  <si>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</si>
  <si>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</si>
  <si>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</si>
  <si>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</si>
  <si>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</si>
  <si>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</si>
  <si>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</si>
  <si>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</si>
  <si>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</si>
  <si>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</si>
  <si>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</si>
  <si>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</si>
  <si>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</si>
  <si>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</si>
  <si>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</si>
  <si>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</si>
  <si>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</si>
  <si>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</si>
  <si>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</si>
  <si>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</si>
  <si>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</si>
  <si>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</si>
  <si>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</si>
  <si>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</si>
  <si>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</si>
  <si>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</si>
  <si>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</si>
  <si>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</si>
  <si>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</si>
  <si>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</si>
  <si>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</si>
  <si>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</si>
  <si>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</si>
  <si>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</si>
  <si>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</si>
  <si>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</si>
  <si>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</si>
  <si>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</si>
  <si>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</si>
  <si>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</si>
  <si>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</si>
  <si>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</si>
  <si>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</si>
  <si>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</si>
  <si>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</si>
  <si>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</si>
  <si>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</si>
  <si>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</si>
  <si>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</si>
  <si>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</si>
  <si>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</si>
  <si>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</si>
  <si>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</si>
  <si>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</si>
  <si>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</si>
  <si>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</si>
  <si>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</si>
  <si>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</si>
  <si>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</si>
  <si>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</si>
  <si>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</si>
  <si>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</si>
  <si>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</si>
  <si>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</si>
  <si>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</si>
  <si>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</si>
  <si>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</si>
  <si>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</si>
  <si>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</si>
  <si>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</si>
  <si>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</si>
  <si>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</si>
  <si>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</si>
  <si>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</si>
  <si>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</si>
  <si>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</si>
  <si>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</si>
  <si>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</si>
  <si>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</si>
  <si>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</si>
  <si>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</si>
  <si>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</si>
  <si>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</si>
  <si>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</si>
  <si>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</si>
  <si>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</si>
  <si>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</si>
  <si>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</si>
  <si>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</si>
  <si>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</si>
  <si>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</si>
  <si>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</si>
  <si>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</si>
  <si>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</si>
  <si>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</si>
  <si>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</si>
  <si>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</si>
  <si>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</si>
  <si>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</si>
  <si>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</si>
  <si>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</si>
  <si>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</si>
  <si>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</si>
  <si>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</si>
  <si>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</si>
  <si>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</si>
  <si>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</si>
  <si>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</si>
  <si>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</si>
  <si>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</si>
  <si>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</si>
  <si>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</si>
  <si>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</si>
  <si>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</si>
  <si>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</si>
  <si>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</si>
  <si>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</si>
  <si>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</si>
  <si>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</si>
  <si>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</si>
  <si>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</si>
  <si>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</si>
  <si>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</si>
  <si>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</si>
  <si>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</si>
  <si>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</si>
  <si>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</si>
  <si>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</si>
  <si>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</si>
  <si>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</si>
  <si>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</si>
  <si>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</si>
  <si>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</si>
  <si>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</si>
  <si>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</si>
  <si>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</si>
  <si>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</si>
  <si>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</si>
  <si>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</si>
  <si>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</si>
  <si>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</si>
  <si>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</si>
  <si>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</si>
  <si>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</si>
  <si>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</si>
  <si>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</si>
  <si>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</si>
  <si>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</si>
  <si>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</si>
  <si>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</si>
  <si>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</si>
  <si>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</si>
  <si>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</si>
  <si>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</si>
  <si>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</si>
  <si>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</si>
  <si>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</si>
  <si>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</si>
  <si>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</si>
  <si>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</si>
  <si>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</si>
  <si>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</si>
  <si>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</si>
  <si>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</si>
  <si>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</si>
  <si>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</si>
  <si>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</si>
  <si>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</si>
  <si>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</si>
  <si>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</si>
  <si>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</si>
  <si>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</si>
  <si>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</si>
  <si>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</si>
  <si>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</si>
  <si>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</si>
  <si>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</si>
  <si>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</si>
  <si>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</si>
  <si>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</si>
  <si>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</si>
  <si>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</si>
  <si>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</si>
  <si>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</si>
  <si>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</si>
  <si>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</si>
  <si>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</si>
  <si>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</si>
  <si>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</si>
  <si>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</si>
  <si>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</si>
  <si>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</si>
  <si>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</si>
  <si>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</si>
  <si>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</si>
  <si>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</si>
  <si>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</si>
  <si>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</si>
  <si>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</si>
  <si>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</si>
  <si>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</si>
  <si>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</si>
  <si>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</si>
  <si>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</si>
  <si>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</si>
  <si>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</si>
  <si>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</si>
  <si>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</si>
  <si>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</si>
  <si>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</si>
  <si>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</si>
  <si>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</si>
  <si>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</si>
  <si>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</si>
  <si>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</si>
  <si>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</si>
  <si>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</si>
  <si>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</si>
  <si>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</si>
  <si>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</si>
  <si>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</si>
  <si>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</si>
  <si>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</si>
  <si>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</si>
  <si>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</si>
  <si>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</si>
  <si>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</si>
  <si>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</si>
  <si>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</si>
  <si>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</si>
  <si>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</si>
  <si>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</si>
  <si>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</si>
  <si>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</si>
  <si>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</si>
  <si>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</si>
  <si>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</si>
  <si>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</si>
  <si>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</si>
  <si>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</si>
  <si>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</si>
  <si>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</si>
  <si>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</si>
  <si>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</si>
  <si>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</si>
  <si>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</si>
  <si>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</si>
  <si>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</si>
  <si>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</si>
  <si>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</si>
  <si>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</si>
  <si>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</si>
  <si>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</si>
  <si>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</si>
  <si>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</si>
  <si>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</si>
  <si>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</si>
  <si>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</si>
  <si>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</si>
  <si>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</si>
  <si>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</si>
  <si>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</si>
  <si>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</si>
  <si>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</si>
  <si>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</si>
  <si>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</si>
  <si>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</si>
  <si>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</si>
  <si>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</si>
  <si>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</si>
  <si>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</si>
  <si>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</si>
  <si>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</si>
  <si>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</si>
  <si>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</si>
  <si>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</si>
  <si>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</si>
  <si>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</si>
  <si>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</si>
  <si>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</si>
  <si>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</si>
  <si>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</si>
  <si>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</si>
  <si>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</si>
  <si>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</si>
  <si>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</si>
  <si>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</si>
  <si>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</si>
  <si>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</si>
  <si>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</si>
  <si>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</si>
  <si>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</si>
  <si>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</si>
  <si>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</si>
  <si>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</si>
  <si>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</si>
  <si>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</si>
  <si>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</si>
  <si>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</si>
  <si>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</si>
  <si>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</si>
  <si>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</si>
  <si>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</si>
  <si>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</si>
  <si>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</si>
  <si>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</si>
  <si>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</si>
  <si>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</si>
  <si>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</si>
  <si>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</si>
  <si>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</si>
  <si>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</si>
  <si>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</si>
  <si>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</si>
  <si>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</si>
  <si>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</si>
  <si>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</si>
  <si>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</si>
  <si>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</si>
  <si>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</si>
  <si>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</si>
  <si>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</si>
  <si>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</si>
  <si>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</si>
  <si>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</si>
  <si>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</si>
  <si>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</si>
  <si>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</si>
  <si>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</si>
  <si>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</si>
  <si>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</si>
  <si>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</si>
  <si>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</si>
  <si>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</si>
  <si>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</si>
  <si>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</si>
  <si>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</si>
  <si>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</si>
  <si>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</si>
  <si>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</si>
  <si>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</si>
  <si>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</si>
  <si>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</si>
  <si>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</si>
  <si>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</si>
  <si>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</si>
  <si>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</si>
  <si>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</si>
  <si>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</si>
  <si>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</si>
  <si>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</si>
  <si>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</si>
  <si>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</si>
  <si>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</si>
  <si>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</si>
  <si>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</si>
  <si>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</si>
  <si>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</si>
  <si>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</si>
  <si>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</si>
  <si>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</si>
  <si>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</si>
  <si>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</si>
  <si>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</si>
  <si>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</si>
  <si>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</si>
  <si>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</si>
  <si>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</si>
  <si>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</si>
  <si>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</si>
  <si>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</si>
  <si>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</si>
  <si>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</si>
  <si>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</si>
  <si>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</si>
  <si>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</si>
  <si>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</si>
  <si>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</si>
  <si>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</si>
  <si>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</si>
  <si>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</si>
  <si>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</si>
  <si>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</si>
  <si>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</si>
  <si>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</si>
  <si>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</si>
  <si>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</si>
  <si>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</si>
  <si>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</si>
  <si>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</si>
  <si>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</si>
  <si>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</si>
  <si>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</si>
  <si>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</si>
  <si>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</si>
  <si>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</si>
  <si>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</si>
  <si>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</si>
  <si>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</si>
  <si>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</si>
  <si>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</si>
  <si>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</si>
  <si>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</si>
  <si>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</si>
  <si>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</si>
  <si>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</si>
  <si>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</si>
  <si>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</si>
  <si>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</si>
  <si>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</si>
  <si>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</si>
  <si>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</si>
  <si>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</si>
  <si>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</si>
  <si>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</si>
  <si>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</si>
  <si>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</si>
  <si>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</si>
  <si>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</si>
  <si>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</si>
  <si>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</si>
  <si>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</si>
  <si>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</si>
  <si>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</si>
  <si>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</si>
  <si>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</si>
  <si>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</si>
  <si>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</si>
  <si>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</si>
  <si>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</si>
  <si>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</si>
  <si>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</si>
  <si>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</si>
  <si>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</si>
  <si>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</si>
  <si>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</si>
  <si>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</si>
  <si>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</si>
  <si>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</si>
  <si>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</si>
  <si>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</si>
  <si>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</si>
  <si>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</si>
  <si>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</si>
  <si>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</si>
  <si>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</si>
  <si>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</si>
  <si>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</si>
  <si>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</si>
  <si>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</si>
  <si>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</si>
  <si>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</si>
  <si>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</si>
  <si>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</si>
  <si>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</si>
  <si>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</si>
  <si>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</si>
  <si>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</si>
  <si>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</si>
  <si>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</si>
  <si>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</si>
  <si>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</si>
  <si>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</si>
  <si>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</si>
  <si>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</si>
  <si>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</si>
  <si>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</si>
  <si>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</si>
  <si>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</si>
  <si>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</si>
  <si>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</si>
  <si>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</si>
  <si>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</si>
  <si>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</si>
  <si>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</si>
  <si>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</si>
  <si>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</si>
  <si>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</si>
  <si>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</si>
  <si>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</si>
  <si>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</si>
  <si>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</si>
  <si>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</si>
  <si>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</si>
  <si>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</si>
  <si>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</si>
  <si>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</si>
  <si>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</si>
  <si>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</si>
  <si>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</si>
  <si>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</si>
  <si>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</si>
  <si>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</si>
  <si>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</si>
  <si>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</si>
  <si>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</si>
  <si>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</si>
  <si>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</si>
  <si>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</si>
  <si>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</si>
  <si>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</si>
  <si>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</si>
  <si>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</si>
  <si>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</si>
  <si>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</si>
  <si>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</si>
  <si>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</si>
  <si>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</si>
  <si>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</si>
  <si>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</si>
  <si>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</si>
  <si>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</si>
  <si>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</si>
  <si>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</si>
  <si>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</si>
  <si>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</si>
  <si>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</si>
  <si>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</si>
  <si>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</si>
  <si>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</si>
  <si>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</si>
  <si>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</si>
  <si>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</si>
  <si>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</si>
  <si>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</si>
  <si>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</si>
  <si>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</si>
  <si>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</si>
  <si>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</si>
  <si>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</si>
  <si>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</si>
  <si>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</si>
  <si>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</si>
  <si>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</si>
  <si>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</si>
  <si>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</si>
  <si>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</si>
  <si>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</si>
  <si>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</si>
  <si>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</si>
  <si>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</si>
  <si>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</si>
  <si>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</si>
  <si>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</si>
  <si>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</si>
  <si>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</si>
  <si>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</si>
  <si>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</si>
  <si>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</si>
  <si>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</si>
  <si>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</si>
  <si>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</si>
  <si>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</si>
  <si>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</si>
  <si>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</si>
  <si>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</si>
  <si>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</si>
  <si>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</si>
  <si>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</si>
  <si>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</si>
  <si>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</si>
  <si>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</si>
  <si>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</si>
  <si>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</si>
  <si>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</si>
  <si>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</si>
  <si>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</si>
  <si>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</si>
  <si>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</si>
  <si>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</si>
  <si>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</si>
  <si>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</si>
  <si>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</si>
  <si>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</si>
  <si>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</si>
  <si>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</si>
  <si>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</si>
  <si>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</si>
  <si>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</si>
  <si>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</si>
  <si>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</si>
  <si>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</si>
  <si>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</si>
  <si>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</si>
  <si>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</si>
  <si>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</si>
  <si>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</si>
  <si>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</si>
  <si>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</si>
  <si>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</si>
  <si>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</si>
  <si>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</si>
  <si>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</si>
  <si>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</si>
  <si>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</si>
  <si>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</si>
  <si>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</si>
  <si>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</si>
  <si>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</si>
  <si>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</si>
  <si>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</si>
  <si>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</si>
  <si>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</si>
  <si>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</si>
  <si>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</si>
  <si>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</si>
  <si>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</si>
  <si>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</si>
  <si>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</si>
  <si>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</si>
  <si>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</si>
  <si>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</si>
  <si>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</si>
  <si>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</si>
  <si>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</si>
  <si>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</si>
  <si>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</si>
  <si>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</si>
  <si>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</si>
  <si>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</si>
  <si>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</si>
  <si>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</si>
  <si>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</si>
  <si>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</si>
  <si>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</si>
  <si>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</si>
  <si>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</si>
  <si>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</si>
  <si>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</si>
  <si>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</si>
  <si>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</si>
  <si>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</si>
  <si>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</si>
  <si>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</si>
  <si>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</si>
  <si>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</si>
  <si>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</si>
  <si>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</si>
  <si>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</si>
  <si>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</si>
  <si>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</si>
  <si>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</si>
  <si>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</si>
  <si>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</si>
  <si>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</si>
  <si>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</si>
  <si>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</si>
  <si>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</si>
  <si>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</si>
  <si>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</si>
  <si>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</si>
  <si>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</si>
  <si>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</si>
  <si>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</si>
  <si>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</si>
  <si>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</si>
  <si>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</si>
  <si>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</si>
  <si>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</si>
  <si>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</si>
  <si>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</si>
  <si>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</si>
  <si>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</si>
  <si>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</si>
  <si>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</si>
  <si>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</si>
  <si>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</si>
  <si>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</si>
  <si>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</si>
  <si>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</si>
  <si>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</si>
  <si>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</si>
  <si>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</si>
  <si>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</si>
  <si>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</si>
  <si>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</si>
  <si>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</si>
  <si>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</si>
  <si>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</si>
  <si>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</si>
  <si>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</si>
  <si>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</si>
  <si>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</si>
  <si>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</si>
  <si>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</si>
  <si>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</si>
  <si>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</si>
  <si>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</si>
  <si>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</si>
  <si>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</si>
  <si>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</si>
  <si>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</si>
  <si>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</si>
  <si>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</si>
  <si>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</si>
  <si>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</si>
  <si>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</si>
  <si>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</si>
  <si>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</si>
  <si>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</si>
  <si>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</si>
  <si>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</si>
  <si>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</si>
  <si>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</si>
  <si>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</si>
  <si>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</si>
  <si>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</si>
  <si>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</si>
  <si>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</si>
  <si>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</si>
  <si>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</si>
  <si>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</si>
  <si>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</si>
  <si>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</si>
  <si>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</si>
  <si>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</si>
  <si>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</si>
  <si>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</si>
  <si>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</si>
  <si>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</si>
  <si>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</si>
  <si>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</si>
  <si>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</si>
  <si>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</si>
  <si>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</si>
  <si>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</si>
  <si>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</si>
  <si>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</si>
  <si>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</si>
  <si>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</si>
  <si>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</si>
  <si>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</si>
  <si>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</si>
  <si>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</si>
  <si>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</si>
  <si>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</si>
  <si>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</si>
  <si>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</si>
  <si>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</si>
  <si>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</si>
  <si>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</si>
  <si>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</si>
  <si>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</si>
  <si>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</si>
  <si>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</si>
  <si>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</si>
  <si>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</si>
  <si>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</si>
  <si>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</si>
  <si>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</si>
  <si>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</si>
  <si>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</si>
  <si>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</si>
  <si>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</si>
  <si>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</si>
  <si>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</si>
  <si>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</si>
  <si>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</si>
  <si>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</si>
  <si>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</si>
  <si>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</si>
  <si>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</si>
  <si>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</si>
  <si>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</si>
  <si>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</si>
  <si>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</si>
  <si>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</si>
  <si>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</si>
  <si>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</si>
  <si>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</si>
  <si>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</si>
  <si>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</si>
  <si>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</si>
  <si>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</si>
  <si>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</si>
  <si>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</si>
  <si>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</si>
  <si>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</si>
  <si>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</si>
  <si>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</si>
  <si>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</si>
  <si>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</si>
  <si>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</si>
  <si>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</si>
  <si>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</si>
  <si>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</si>
  <si>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</si>
  <si>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</si>
  <si>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</si>
  <si>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</si>
  <si>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</si>
  <si>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</si>
  <si>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</si>
  <si>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</si>
  <si>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</si>
  <si>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</si>
  <si>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</si>
  <si>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</si>
  <si>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</si>
  <si>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</si>
  <si>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</si>
  <si>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</si>
  <si>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</si>
  <si>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</si>
  <si>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</si>
  <si>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</si>
  <si>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</si>
  <si>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</si>
  <si>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</si>
  <si>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</si>
  <si>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</si>
  <si>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</si>
  <si>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</si>
  <si>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</si>
  <si>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</si>
  <si>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</si>
  <si>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</si>
  <si>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</si>
  <si>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</si>
  <si>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</si>
  <si>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</si>
  <si>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</si>
  <si>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</si>
  <si>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</si>
  <si>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</si>
  <si>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</si>
  <si>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</si>
  <si>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</si>
  <si>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</si>
  <si>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</si>
  <si>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</si>
  <si>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</si>
  <si>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</si>
  <si>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</si>
  <si>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</si>
  <si>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</si>
  <si>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</si>
  <si>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</si>
  <si>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</si>
  <si>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</si>
  <si>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</si>
  <si>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</si>
  <si>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</si>
  <si>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</si>
  <si>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</si>
  <si>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</si>
  <si>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</si>
  <si>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</si>
  <si>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</si>
  <si>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</si>
  <si>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</si>
  <si>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</si>
  <si>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</si>
  <si>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</si>
  <si>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</si>
  <si>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</si>
  <si>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</si>
  <si>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</si>
  <si>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</si>
  <si>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</si>
  <si>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</si>
  <si>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</si>
  <si>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</si>
  <si>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</si>
  <si>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</si>
  <si>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</si>
  <si>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</si>
  <si>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</si>
  <si>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</si>
  <si>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</si>
  <si>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</si>
  <si>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</si>
  <si>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</si>
  <si>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</si>
  <si>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</si>
  <si>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</si>
  <si>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</si>
  <si>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</si>
  <si>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</si>
  <si>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</si>
  <si>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</si>
  <si>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</si>
  <si>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</si>
  <si>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</si>
  <si>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</si>
  <si>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</si>
  <si>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</si>
  <si>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</si>
  <si>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</si>
  <si>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</si>
  <si>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</si>
  <si>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</si>
  <si>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</si>
  <si>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</si>
  <si>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</si>
  <si>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</si>
  <si>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</si>
  <si>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</si>
  <si>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</si>
  <si>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</si>
  <si>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</si>
  <si>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</si>
  <si>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</si>
  <si>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</si>
  <si>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</si>
  <si>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</si>
  <si>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</si>
  <si>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</si>
  <si>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</si>
  <si>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</si>
  <si>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</si>
  <si>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</si>
  <si>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</si>
  <si>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</si>
  <si>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</si>
  <si>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</si>
  <si>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</si>
  <si>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</si>
  <si>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</si>
  <si>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</si>
  <si>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</si>
  <si>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</si>
  <si>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</si>
  <si>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</si>
  <si>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</si>
  <si>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</si>
  <si>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</si>
  <si>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</si>
  <si>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</si>
  <si>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</si>
  <si>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</si>
  <si>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</si>
  <si>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</si>
  <si>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</si>
  <si>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</si>
  <si>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</si>
  <si>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</si>
  <si>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</si>
  <si>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</si>
  <si>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</si>
  <si>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</si>
  <si>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</si>
  <si>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</si>
  <si>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</si>
  <si>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</si>
  <si>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</si>
  <si>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</si>
  <si>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</si>
  <si>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</si>
  <si>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</si>
  <si>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</si>
  <si>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</si>
  <si>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</si>
  <si>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</si>
  <si>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</si>
  <si>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</si>
  <si>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</si>
  <si>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</si>
  <si>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</si>
  <si>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</si>
  <si>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</si>
  <si>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</si>
  <si>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</si>
  <si>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</si>
  <si>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</si>
  <si>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</si>
  <si>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</si>
  <si>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</si>
  <si>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</si>
  <si>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</si>
  <si>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</si>
  <si>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</si>
  <si>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</si>
  <si>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</si>
  <si>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</si>
  <si>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</si>
  <si>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</si>
  <si>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</si>
  <si>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</si>
  <si>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</si>
  <si>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</si>
  <si>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</si>
  <si>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</si>
  <si>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</si>
  <si>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</si>
  <si>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</si>
  <si>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</si>
  <si>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</si>
  <si>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</si>
  <si>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</si>
  <si>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</si>
  <si>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</si>
  <si>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</si>
  <si>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</si>
  <si>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</si>
  <si>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</si>
  <si>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</si>
  <si>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</si>
  <si>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</si>
  <si>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</si>
  <si>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</si>
  <si>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</si>
  <si>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</si>
  <si>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</si>
  <si>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</si>
  <si>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</si>
  <si>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</si>
  <si>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</si>
  <si>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</si>
  <si>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</si>
  <si>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</si>
  <si>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</si>
  <si>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</si>
  <si>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</si>
  <si>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</si>
  <si>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</si>
  <si>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</si>
  <si>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</si>
  <si>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</si>
  <si>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</si>
  <si>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</si>
  <si>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</si>
  <si>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</si>
  <si>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</si>
  <si>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</si>
  <si>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</si>
  <si>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</si>
  <si>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</si>
  <si>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</si>
  <si>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</si>
  <si>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</si>
  <si>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</si>
  <si>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</si>
  <si>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</si>
  <si>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</si>
  <si>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</si>
  <si>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</si>
  <si>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</si>
  <si>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</si>
  <si>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</si>
  <si>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</si>
  <si>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</si>
  <si>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</si>
  <si>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</si>
  <si>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</si>
  <si>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</si>
  <si>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</si>
  <si>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</si>
  <si>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</si>
  <si>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</si>
  <si>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</si>
  <si>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</si>
  <si>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</si>
  <si>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</si>
  <si>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</si>
  <si>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</si>
  <si>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</si>
  <si>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</si>
  <si>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</si>
  <si>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</si>
  <si>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</si>
  <si>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</si>
  <si>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</si>
  <si>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</si>
  <si>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</si>
  <si>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</si>
  <si>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</si>
  <si>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</si>
  <si>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</si>
  <si>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</si>
  <si>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</si>
  <si>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</si>
  <si>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</si>
  <si>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</si>
  <si>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</si>
  <si>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</si>
  <si>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</si>
  <si>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</si>
  <si>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</si>
  <si>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</si>
  <si>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</si>
  <si>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</si>
  <si>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</si>
  <si>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</si>
  <si>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</si>
  <si>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</si>
  <si>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</si>
  <si>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</si>
  <si>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</si>
  <si>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</si>
  <si>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</si>
  <si>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</si>
  <si>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</si>
  <si>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</si>
  <si>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</si>
  <si>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</si>
  <si>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</si>
  <si>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</si>
  <si>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</si>
  <si>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</si>
  <si>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</si>
  <si>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</si>
  <si>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</si>
  <si>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</si>
  <si>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</si>
  <si>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</si>
  <si>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</si>
  <si>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</si>
  <si>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</si>
  <si>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</si>
  <si>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</si>
  <si>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</si>
  <si>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</si>
  <si>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</si>
  <si>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</si>
  <si>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</si>
  <si>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</si>
  <si>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</si>
  <si>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</si>
  <si>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</si>
  <si>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</si>
  <si>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</si>
  <si>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</si>
  <si>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</si>
  <si>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</si>
  <si>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</si>
  <si>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</si>
  <si>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</si>
  <si>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</si>
  <si>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</si>
  <si>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</si>
  <si>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</si>
  <si>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</si>
  <si>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</si>
  <si>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</si>
  <si>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</si>
  <si>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</si>
  <si>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</si>
  <si>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</si>
  <si>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</si>
  <si>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</si>
  <si>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</si>
  <si>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</si>
  <si>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</si>
  <si>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</si>
  <si>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</si>
  <si>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</si>
  <si>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</si>
  <si>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</si>
  <si>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</si>
  <si>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</si>
  <si>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</si>
  <si>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</si>
  <si>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</si>
  <si>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</si>
  <si>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</si>
  <si>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</si>
  <si>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</si>
  <si>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</si>
  <si>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</si>
  <si>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</si>
  <si>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</si>
  <si>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</si>
  <si>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</si>
  <si>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</si>
  <si>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</si>
  <si>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</si>
  <si>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</si>
  <si>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</si>
  <si>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</si>
  <si>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</si>
  <si>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</si>
  <si>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</si>
  <si>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</si>
  <si>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</si>
  <si>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</si>
  <si>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</si>
  <si>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</si>
  <si>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</si>
  <si>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</si>
  <si>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</si>
  <si>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</si>
  <si>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</si>
  <si>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</si>
  <si>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</si>
  <si>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</si>
  <si>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</si>
  <si>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</si>
  <si>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</si>
  <si>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</si>
  <si>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</si>
  <si>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</si>
  <si>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</si>
  <si>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</si>
  <si>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</si>
  <si>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</si>
  <si>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</si>
  <si>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</si>
  <si>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</si>
  <si>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</si>
  <si>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</si>
  <si>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</si>
  <si>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</si>
  <si>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</si>
  <si>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</si>
  <si>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</si>
  <si>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</si>
  <si>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</si>
  <si>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</si>
  <si>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</si>
  <si>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</si>
  <si>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</si>
  <si>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</si>
  <si>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</si>
  <si>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</si>
  <si>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</si>
  <si>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</si>
  <si>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</si>
  <si>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</si>
  <si>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</si>
  <si>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</si>
  <si>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</si>
  <si>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</si>
  <si>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</si>
  <si>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</si>
  <si>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</si>
  <si>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</si>
  <si>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</si>
  <si>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</si>
  <si>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</si>
  <si>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</si>
  <si>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</si>
  <si>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</si>
  <si>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</si>
  <si>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</si>
  <si>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</si>
  <si>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</si>
  <si>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</si>
  <si>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</si>
  <si>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</si>
  <si>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</si>
  <si>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</si>
  <si>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</si>
  <si>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</si>
  <si>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</si>
  <si>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</si>
  <si>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</si>
  <si>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</si>
  <si>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</si>
  <si>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</si>
  <si>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</si>
  <si>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</si>
  <si>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</si>
  <si>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</si>
  <si>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</si>
  <si>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</si>
  <si>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</si>
  <si>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</si>
  <si>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</si>
  <si>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</si>
  <si>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</si>
  <si>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</si>
  <si>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</si>
  <si>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</si>
  <si>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</si>
  <si>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</si>
  <si>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</si>
  <si>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</si>
  <si>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</si>
  <si>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</si>
  <si>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</si>
  <si>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</si>
  <si>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</si>
  <si>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</si>
  <si>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</si>
  <si>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</si>
  <si>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</si>
  <si>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</si>
  <si>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</si>
  <si>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</si>
  <si>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</si>
  <si>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</si>
  <si>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</si>
  <si>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</si>
  <si>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</si>
  <si>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</si>
  <si>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</si>
  <si>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</si>
  <si>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</si>
  <si>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</si>
  <si>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</si>
  <si>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</si>
  <si>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</si>
  <si>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</si>
  <si>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</si>
  <si>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</si>
  <si>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</si>
  <si>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</si>
  <si>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</si>
  <si>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</si>
  <si>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</si>
  <si>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</si>
  <si>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</si>
  <si>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</si>
  <si>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</si>
  <si>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</si>
  <si>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</si>
  <si>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</si>
  <si>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</si>
  <si>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</si>
  <si>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</si>
  <si>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</si>
  <si>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</si>
  <si>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</si>
  <si>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</si>
  <si>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</si>
  <si>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</si>
  <si>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</si>
  <si>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</si>
  <si>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</si>
  <si>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</si>
  <si>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</si>
  <si>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</si>
  <si>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</si>
  <si>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</si>
  <si>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</si>
  <si>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</si>
  <si>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</si>
  <si>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</si>
  <si>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</si>
  <si>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</si>
  <si>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</si>
  <si>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</si>
  <si>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</si>
  <si>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</si>
  <si>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</si>
  <si>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</si>
  <si>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</si>
  <si>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</si>
  <si>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</si>
  <si>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</si>
  <si>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</si>
  <si>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</si>
  <si>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</si>
  <si>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</si>
  <si>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</si>
  <si>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</si>
  <si>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</si>
  <si>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</si>
  <si>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</si>
  <si>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</si>
  <si>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</si>
  <si>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</si>
  <si>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</si>
  <si>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</si>
  <si>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</si>
  <si>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</si>
  <si>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</si>
  <si>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</si>
  <si>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</si>
  <si>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</si>
  <si>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</si>
  <si>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</si>
  <si>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</si>
  <si>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</si>
  <si>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</si>
  <si>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</si>
  <si>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</si>
  <si>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</si>
  <si>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</si>
  <si>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</si>
  <si>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</si>
  <si>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</si>
  <si>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</si>
  <si>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</si>
  <si>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</si>
  <si>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</si>
  <si>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</si>
  <si>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</si>
  <si>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</si>
  <si>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</si>
  <si>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</si>
  <si>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</si>
  <si>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</si>
  <si>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</si>
  <si>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</si>
  <si>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</si>
  <si>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</si>
  <si>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</si>
  <si>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</si>
  <si>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</si>
  <si>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</si>
  <si>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</si>
  <si>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</si>
  <si>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</si>
  <si>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</si>
  <si>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</si>
  <si>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</si>
  <si>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</si>
  <si>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</si>
  <si>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</si>
  <si>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</si>
  <si>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</si>
  <si>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</si>
  <si>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</si>
  <si>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</si>
  <si>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</si>
  <si>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</si>
  <si>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</si>
  <si>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</si>
  <si>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</si>
  <si>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</si>
  <si>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</si>
  <si>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</si>
  <si>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</si>
  <si>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</si>
  <si>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</si>
  <si>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</si>
  <si>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</si>
  <si>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</si>
  <si>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</si>
  <si>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</si>
  <si>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</si>
  <si>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</si>
  <si>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</si>
  <si>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</si>
  <si>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</si>
  <si>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</si>
  <si>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</si>
  <si>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</si>
  <si>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</si>
  <si>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</si>
  <si>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</si>
  <si>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</si>
  <si>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</si>
  <si>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</si>
  <si>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</si>
  <si>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</si>
  <si>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</si>
  <si>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</si>
  <si>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</si>
  <si>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</si>
  <si>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</si>
  <si>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</si>
  <si>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</si>
  <si>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</si>
  <si>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</si>
  <si>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</si>
  <si>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</si>
  <si>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</si>
  <si>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</si>
  <si>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</si>
  <si>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</si>
  <si>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</si>
  <si>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</si>
  <si>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</si>
  <si>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</si>
  <si>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</si>
  <si>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</si>
  <si>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</si>
  <si>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</si>
  <si>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</si>
  <si>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</si>
  <si>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</si>
  <si>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</si>
  <si>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</si>
  <si>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</si>
  <si>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</si>
  <si>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</si>
  <si>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</si>
  <si>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</si>
  <si>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</si>
  <si>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</si>
  <si>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</si>
  <si>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</si>
  <si>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</si>
  <si>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</si>
  <si>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</si>
  <si>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</si>
  <si>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</si>
  <si>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</si>
  <si>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</si>
  <si>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</si>
  <si>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</si>
  <si>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</si>
  <si>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</si>
  <si>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</si>
  <si>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</si>
  <si>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</si>
  <si>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</si>
  <si>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</si>
  <si>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</si>
  <si>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</si>
  <si>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</si>
  <si>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</si>
  <si>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</si>
  <si>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</si>
  <si>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</si>
  <si>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</si>
  <si>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</si>
  <si>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</si>
  <si>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</si>
  <si>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</si>
  <si>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</si>
  <si>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</si>
  <si>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</si>
  <si>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</si>
  <si>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</si>
  <si>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</si>
  <si>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</si>
  <si>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</si>
  <si>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</si>
  <si>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</si>
  <si>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</si>
  <si>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</si>
  <si>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</si>
  <si>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</si>
  <si>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</si>
  <si>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</si>
  <si>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</si>
  <si>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</si>
  <si>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</si>
  <si>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</si>
  <si>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</si>
  <si>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</si>
  <si>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</si>
  <si>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</si>
  <si>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</si>
  <si>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</si>
  <si>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</si>
  <si>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</si>
  <si>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</si>
  <si>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</si>
  <si>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</si>
  <si>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</si>
  <si>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</si>
  <si>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</si>
  <si>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</si>
  <si>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</si>
  <si>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</si>
  <si>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</si>
  <si>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</si>
  <si>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</si>
  <si>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</si>
  <si>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</si>
  <si>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</si>
  <si>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</si>
  <si>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</si>
  <si>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</si>
  <si>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</si>
  <si>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</si>
  <si>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</si>
  <si>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</si>
  <si>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</si>
  <si>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</si>
  <si>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</si>
  <si>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</si>
  <si>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</si>
  <si>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</si>
  <si>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</si>
  <si>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</si>
  <si>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</si>
  <si>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</si>
  <si>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</si>
  <si>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</si>
  <si>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</si>
  <si>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</si>
  <si>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</si>
  <si>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</si>
  <si>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</si>
  <si>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</si>
  <si>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</si>
  <si>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</si>
  <si>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</si>
  <si>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</si>
  <si>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</si>
  <si>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</si>
  <si>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</si>
  <si>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</si>
  <si>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</si>
  <si>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</si>
  <si>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</si>
  <si>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</si>
  <si>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</si>
  <si>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</si>
  <si>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</si>
  <si>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</si>
  <si>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</si>
  <si>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</si>
  <si>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</si>
  <si>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</si>
  <si>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</si>
  <si>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</si>
  <si>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</si>
  <si>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</si>
  <si>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</si>
  <si>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</si>
  <si>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</si>
  <si>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</si>
  <si>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</si>
  <si>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</si>
  <si>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</si>
  <si>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</si>
  <si>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</si>
  <si>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</si>
  <si>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</si>
  <si>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</si>
  <si>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</si>
  <si>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</si>
  <si>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</si>
  <si>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</si>
  <si>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</si>
  <si>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</si>
  <si>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</si>
  <si>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</si>
  <si>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</si>
  <si>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</si>
  <si>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</si>
  <si>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</si>
  <si>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</si>
  <si>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</si>
  <si>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</si>
  <si>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</si>
  <si>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</si>
  <si>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</si>
  <si>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</si>
  <si>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</si>
  <si>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</si>
  <si>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</si>
  <si>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</si>
  <si>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</si>
  <si>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</si>
  <si>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</si>
  <si>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</si>
  <si>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</si>
  <si>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</si>
  <si>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</si>
  <si>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</si>
  <si>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</si>
  <si>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</si>
  <si>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</si>
  <si>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</si>
  <si>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</si>
  <si>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</si>
  <si>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</si>
  <si>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</si>
  <si>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</si>
  <si>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</si>
  <si>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</si>
  <si>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</si>
  <si>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</si>
  <si>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</si>
  <si>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</si>
  <si>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</si>
  <si>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</si>
  <si>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</si>
  <si>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</si>
  <si>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</si>
  <si>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</si>
  <si>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</si>
  <si>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</si>
  <si>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</si>
  <si>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</si>
  <si>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</si>
  <si>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</si>
  <si>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</si>
  <si>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</si>
  <si>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</si>
  <si>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</si>
  <si>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</si>
  <si>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</si>
  <si>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</si>
  <si>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</si>
  <si>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</si>
  <si>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</si>
  <si>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</si>
  <si>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</si>
  <si>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</si>
  <si>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</si>
  <si>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</si>
  <si>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</si>
  <si>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</si>
  <si>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</si>
  <si>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</si>
  <si>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</si>
  <si>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</si>
  <si>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</si>
  <si>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</si>
  <si>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</si>
  <si>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</si>
  <si>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</si>
  <si>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</si>
  <si>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</si>
  <si>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</si>
  <si>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</si>
  <si>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</si>
  <si>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</si>
  <si>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</si>
  <si>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</si>
  <si>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</si>
  <si>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</si>
  <si>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</si>
  <si>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</si>
  <si>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</si>
  <si>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</si>
  <si>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</si>
  <si>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</si>
  <si>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</si>
  <si>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</si>
  <si>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</si>
  <si>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</si>
  <si>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</si>
  <si>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</si>
  <si>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</si>
  <si>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</si>
  <si>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</si>
  <si>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</si>
  <si>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</si>
  <si>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</si>
  <si>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</si>
  <si>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</si>
  <si>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</si>
  <si>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</si>
  <si>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</si>
  <si>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</si>
  <si>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</si>
  <si>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</si>
  <si>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</si>
  <si>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</si>
  <si>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</si>
  <si>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</si>
  <si>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</si>
  <si>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</si>
  <si>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</si>
  <si>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</si>
  <si>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</si>
  <si>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</si>
  <si>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</si>
  <si>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</si>
  <si>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</si>
  <si>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</si>
  <si>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</si>
  <si>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</si>
  <si>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</si>
  <si>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</si>
  <si>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</si>
  <si>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</si>
  <si>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</si>
  <si>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</si>
  <si>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</si>
  <si>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</si>
  <si>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</si>
  <si>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</si>
  <si>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</si>
  <si>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</si>
  <si>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</si>
  <si>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</si>
  <si>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</si>
  <si>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</si>
  <si>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</si>
  <si>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</si>
  <si>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</si>
  <si>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</si>
  <si>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</si>
  <si>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</si>
  <si>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</si>
  <si>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</si>
  <si>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</si>
  <si>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</si>
  <si>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</si>
  <si>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</si>
  <si>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</si>
  <si>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</si>
  <si>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</si>
  <si>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</si>
  <si>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</si>
  <si>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</si>
  <si>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</si>
  <si>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</si>
  <si>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</si>
  <si>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</si>
  <si>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</si>
  <si>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</si>
  <si>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</si>
  <si>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</si>
  <si>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</si>
  <si>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</si>
  <si>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</si>
  <si>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</si>
  <si>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</si>
  <si>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</si>
  <si>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</si>
  <si>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</si>
  <si>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</si>
  <si>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</si>
  <si>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</si>
  <si>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</si>
  <si>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</si>
  <si>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</si>
  <si>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</si>
  <si>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</si>
  <si>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</si>
  <si>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</si>
  <si>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</si>
  <si>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</si>
  <si>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</si>
  <si>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</si>
  <si>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</si>
  <si>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</si>
  <si>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</si>
  <si>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</si>
  <si>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</si>
  <si>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</si>
  <si>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</si>
  <si>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</si>
  <si>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</si>
  <si>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</si>
  <si>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</si>
  <si>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</si>
  <si>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</si>
  <si>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</si>
  <si>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</si>
  <si>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</si>
  <si>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</si>
  <si>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</si>
  <si>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</si>
  <si>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</si>
  <si>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</si>
  <si>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</si>
  <si>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</si>
  <si>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</si>
  <si>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</si>
  <si>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</si>
  <si>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</si>
  <si>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</si>
  <si>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</si>
  <si>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</si>
  <si>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</si>
  <si>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</si>
  <si>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</si>
  <si>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</si>
  <si>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</si>
  <si>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</si>
  <si>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</si>
  <si>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</si>
  <si>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</si>
  <si>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</si>
  <si>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</si>
  <si>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</si>
  <si>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</si>
  <si>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</si>
  <si>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</si>
  <si>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</si>
  <si>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</si>
  <si>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</si>
  <si>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</si>
  <si>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</si>
  <si>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</si>
  <si>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</si>
  <si>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</si>
  <si>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</si>
  <si>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</si>
  <si>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</si>
  <si>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</si>
  <si>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</si>
  <si>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</si>
  <si>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</si>
  <si>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</si>
  <si>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</si>
  <si>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</si>
  <si>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</si>
  <si>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</si>
  <si>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</si>
  <si>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</si>
  <si>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</si>
  <si>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</si>
  <si>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</si>
  <si>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</si>
  <si>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</si>
  <si>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</si>
  <si>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</si>
  <si>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</si>
  <si>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</si>
  <si>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</si>
  <si>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</si>
  <si>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</si>
  <si>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</si>
  <si>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</si>
  <si>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</si>
  <si>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</si>
  <si>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</si>
  <si>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</si>
  <si>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</si>
  <si>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</si>
  <si>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</si>
  <si>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</si>
  <si>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</si>
  <si>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</si>
  <si>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</si>
  <si>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</si>
  <si>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</si>
  <si>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</si>
  <si>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</si>
  <si>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</si>
  <si>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</si>
  <si>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</si>
  <si>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</si>
  <si>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</si>
  <si>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</si>
  <si>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</si>
  <si>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</si>
  <si>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</si>
  <si>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</si>
  <si>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</si>
  <si>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</si>
  <si>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</si>
  <si>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</si>
  <si>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</si>
  <si>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</si>
  <si>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</si>
  <si>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</si>
  <si>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</si>
  <si>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</si>
  <si>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</si>
  <si>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</si>
  <si>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</si>
  <si>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</si>
  <si>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</si>
  <si>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</si>
  <si>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</si>
  <si>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</si>
  <si>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</si>
  <si>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</si>
  <si>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</si>
  <si>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</si>
  <si>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</si>
  <si>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</si>
  <si>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</si>
  <si>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</si>
  <si>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</si>
  <si>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</si>
  <si>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</si>
  <si>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</si>
  <si>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</si>
  <si>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</si>
  <si>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</si>
  <si>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</si>
  <si>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</si>
  <si>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</si>
  <si>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</si>
  <si>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</si>
  <si>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</si>
  <si>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</si>
  <si>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</si>
  <si>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</si>
  <si>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</si>
  <si>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</si>
  <si>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</si>
  <si>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</si>
  <si>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</si>
  <si>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</si>
  <si>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</si>
  <si>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</si>
  <si>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</si>
  <si>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</si>
  <si>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</si>
  <si>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</si>
  <si>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</si>
  <si>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</si>
  <si>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</si>
  <si>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</si>
  <si>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</si>
  <si>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</si>
  <si>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</si>
  <si>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</si>
  <si>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</si>
  <si>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</si>
  <si>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</si>
  <si>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</si>
  <si>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</si>
  <si>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</si>
  <si>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</si>
  <si>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</si>
  <si>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</si>
  <si>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</si>
  <si>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</si>
  <si>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</si>
  <si>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</si>
  <si>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</si>
  <si>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</si>
  <si>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</si>
  <si>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</si>
  <si>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</si>
  <si>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</si>
  <si>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</si>
  <si>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</si>
  <si>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</si>
  <si>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</si>
  <si>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</si>
  <si>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</si>
  <si>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</si>
  <si>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</si>
  <si>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</si>
  <si>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</si>
  <si>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</si>
  <si>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</si>
  <si>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</si>
  <si>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</si>
  <si>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</si>
  <si>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</si>
  <si>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</si>
  <si>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</si>
  <si>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</si>
  <si>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</si>
  <si>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</si>
  <si>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</si>
  <si>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</si>
  <si>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</si>
  <si>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</si>
  <si>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</si>
  <si>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</si>
  <si>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</si>
  <si>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</si>
  <si>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</si>
  <si>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</si>
  <si>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</si>
  <si>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</si>
  <si>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</si>
  <si>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</si>
  <si>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</si>
  <si>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</si>
  <si>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</si>
  <si>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</si>
  <si>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</si>
  <si>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</si>
  <si>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</si>
  <si>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</si>
  <si>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</si>
  <si>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</si>
  <si>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</si>
  <si>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</si>
  <si>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</si>
  <si>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</si>
  <si>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</si>
  <si>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</si>
  <si>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</si>
  <si>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</si>
  <si>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</si>
  <si>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</si>
  <si>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</si>
  <si>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</si>
  <si>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</si>
  <si>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</si>
  <si>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</si>
  <si>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</si>
  <si>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</si>
  <si>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</si>
  <si>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</si>
  <si>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</si>
  <si>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</si>
  <si>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</si>
  <si>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</si>
  <si>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</si>
  <si>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</si>
  <si>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</si>
  <si>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</si>
  <si>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</si>
  <si>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</si>
  <si>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</si>
  <si>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</si>
  <si>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</si>
  <si>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</si>
  <si>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</si>
  <si>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</si>
  <si>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</si>
  <si>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</si>
  <si>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</si>
  <si>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</si>
  <si>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</si>
  <si>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</si>
  <si>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</si>
  <si>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</si>
  <si>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</si>
  <si>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</si>
  <si>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</si>
  <si>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</si>
  <si>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</si>
  <si>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</si>
  <si>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</si>
  <si>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</si>
  <si>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</si>
  <si>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</si>
  <si>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</si>
  <si>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</si>
  <si>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</si>
  <si>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</si>
  <si>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</si>
  <si>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</si>
  <si>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</si>
  <si>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</si>
  <si>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</si>
  <si>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</si>
  <si>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</si>
  <si>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</si>
  <si>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</si>
  <si>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</si>
  <si>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</si>
  <si>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</si>
  <si>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</si>
  <si>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</si>
  <si>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</si>
  <si>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</si>
  <si>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</si>
  <si>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</si>
  <si>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</si>
  <si>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</si>
  <si>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</si>
  <si>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</si>
  <si>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</si>
  <si>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</si>
  <si>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</si>
  <si>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</si>
  <si>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</si>
  <si>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</si>
  <si>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</si>
  <si>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</si>
  <si>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</si>
  <si>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</si>
  <si>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</si>
  <si>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</si>
  <si>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</si>
  <si>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</si>
  <si>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</si>
  <si>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</si>
  <si>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</si>
  <si>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</si>
  <si>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</si>
  <si>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</si>
  <si>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</si>
  <si>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</si>
  <si>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</si>
  <si>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</si>
  <si>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</si>
  <si>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</si>
  <si>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</si>
  <si>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</si>
  <si>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</si>
  <si>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</si>
  <si>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</si>
  <si>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</si>
  <si>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</si>
  <si>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</si>
  <si>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</si>
  <si>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</si>
  <si>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</si>
  <si>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</si>
  <si>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</si>
  <si>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</si>
  <si>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</si>
  <si>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</si>
  <si>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</si>
  <si>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</si>
  <si>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</si>
  <si>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</si>
  <si>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</si>
  <si>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</si>
  <si>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</si>
  <si>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</si>
  <si>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</si>
  <si>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</si>
  <si>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</si>
  <si>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</si>
  <si>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</si>
  <si>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</si>
  <si>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</si>
  <si>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</si>
  <si>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</si>
  <si>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</si>
  <si>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</si>
  <si>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</si>
  <si>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</si>
  <si>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</si>
  <si>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</si>
  <si>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</si>
  <si>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</si>
  <si>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</si>
  <si>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</si>
  <si>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</si>
  <si>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</si>
  <si>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</si>
  <si>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</si>
  <si>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</si>
  <si>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</si>
  <si>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</si>
  <si>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</si>
  <si>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</si>
  <si>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</si>
  <si>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</si>
  <si>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</si>
  <si>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</si>
  <si>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</si>
  <si>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</si>
  <si>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</si>
  <si>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</si>
  <si>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</si>
  <si>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</si>
  <si>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</si>
  <si>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</si>
  <si>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</si>
  <si>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</si>
  <si>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</si>
  <si>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</si>
  <si>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</si>
  <si>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</si>
  <si>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</si>
  <si>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</si>
  <si>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</si>
  <si>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</si>
  <si>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</si>
  <si>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</si>
  <si>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</si>
  <si>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</si>
  <si>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</si>
  <si>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</si>
  <si>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</si>
  <si>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</si>
  <si>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</si>
  <si>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</si>
  <si>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</si>
  <si>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</si>
  <si>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</si>
  <si>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</si>
  <si>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</si>
  <si>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</si>
  <si>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</si>
  <si>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</si>
  <si>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</si>
  <si>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</si>
  <si>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</si>
  <si>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</si>
  <si>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</si>
  <si>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</si>
  <si>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</si>
  <si>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</si>
  <si>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</si>
  <si>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</si>
  <si>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</si>
  <si>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</si>
  <si>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</si>
  <si>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</si>
  <si>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</si>
  <si>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</si>
  <si>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</si>
  <si>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</si>
  <si>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</si>
  <si>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</si>
  <si>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</si>
  <si>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</si>
  <si>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</si>
  <si>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</si>
  <si>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</si>
  <si>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</si>
  <si>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</si>
  <si>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</si>
  <si>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</si>
  <si>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</si>
  <si>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</si>
  <si>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</si>
  <si>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</si>
  <si>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</si>
  <si>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</si>
  <si>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</si>
  <si>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</si>
  <si>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</si>
  <si>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</si>
  <si>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</si>
  <si>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</si>
  <si>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</si>
  <si>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</si>
  <si>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</si>
  <si>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</si>
  <si>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</si>
  <si>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</si>
  <si>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</si>
  <si>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</si>
  <si>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</si>
  <si>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</si>
  <si>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</si>
  <si>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</si>
  <si>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</si>
  <si>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</si>
  <si>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</si>
  <si>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</si>
  <si>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</si>
  <si>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</si>
  <si>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</si>
  <si>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</si>
  <si>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</si>
  <si>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</si>
  <si>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</si>
  <si>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</si>
  <si>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</si>
  <si>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</si>
  <si>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</si>
  <si>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</si>
  <si>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</si>
  <si>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</si>
  <si>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</si>
  <si>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</si>
  <si>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</si>
  <si>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</si>
  <si>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</si>
  <si>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</si>
  <si>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</si>
  <si>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</si>
  <si>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</si>
  <si>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</si>
  <si>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</si>
  <si>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</si>
  <si>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</si>
  <si>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</si>
  <si>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</si>
  <si>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</si>
  <si>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</si>
  <si>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</si>
  <si>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</si>
  <si>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</si>
  <si>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</si>
  <si>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</si>
  <si>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</si>
  <si>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</si>
  <si>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</si>
  <si>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</si>
  <si>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</si>
  <si>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</si>
  <si>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</si>
  <si>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</si>
  <si>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</si>
  <si>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</si>
  <si>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</si>
  <si>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</si>
  <si>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</si>
  <si>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</si>
  <si>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</si>
  <si>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</si>
  <si>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</si>
  <si>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</si>
  <si>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</si>
  <si>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</si>
  <si>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</si>
  <si>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</si>
  <si>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</si>
  <si>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</si>
  <si>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</si>
  <si>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</si>
  <si>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</si>
  <si>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</si>
  <si>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</si>
  <si>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</si>
  <si>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</si>
  <si>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</si>
  <si>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</si>
  <si>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</si>
  <si>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</si>
  <si>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</si>
  <si>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</si>
  <si>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</si>
  <si>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</si>
  <si>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</si>
  <si>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</si>
  <si>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</si>
  <si>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</si>
  <si>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</si>
  <si>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</si>
  <si>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</si>
  <si>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</si>
  <si>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</si>
  <si>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</si>
  <si>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</si>
  <si>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</si>
  <si>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</si>
  <si>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</si>
  <si>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</si>
  <si>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</si>
  <si>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</si>
  <si>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</si>
  <si>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</si>
  <si>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</si>
  <si>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</si>
  <si>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</si>
  <si>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</si>
  <si>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</si>
  <si>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</si>
  <si>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</si>
  <si>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</si>
  <si>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</si>
  <si>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</si>
  <si>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</si>
  <si>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</si>
  <si>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</si>
  <si>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</si>
  <si>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</si>
  <si>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</si>
  <si>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</si>
  <si>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</si>
  <si>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</si>
  <si>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</si>
  <si>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</si>
  <si>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</si>
  <si>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</si>
  <si>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</si>
  <si>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</si>
  <si>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</si>
  <si>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</si>
  <si>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</si>
  <si>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</si>
  <si>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</si>
  <si>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</si>
  <si>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</si>
  <si>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</si>
  <si>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</si>
  <si>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</si>
  <si>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</si>
  <si>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</si>
  <si>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</si>
  <si>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</si>
  <si>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</si>
  <si>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</si>
  <si>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</si>
  <si>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</si>
  <si>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</si>
  <si>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</si>
  <si>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</si>
  <si>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</si>
  <si>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</si>
  <si>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</si>
  <si>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</si>
  <si>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</si>
  <si>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</si>
  <si>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</si>
  <si>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</si>
  <si>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</si>
  <si>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</si>
  <si>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</si>
  <si>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</si>
  <si>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</si>
  <si>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</si>
  <si>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</si>
  <si>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</si>
  <si>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</si>
  <si>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</si>
  <si>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</si>
  <si>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</si>
  <si>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</si>
  <si>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</si>
  <si>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</si>
  <si>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</si>
  <si>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</si>
  <si>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</si>
  <si>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</si>
  <si>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</si>
  <si>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</si>
  <si>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</si>
  <si>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</si>
  <si>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</si>
  <si>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</si>
  <si>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</si>
  <si>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</si>
  <si>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</si>
  <si>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</si>
  <si>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</si>
  <si>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</si>
  <si>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</si>
  <si>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</si>
  <si>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</si>
  <si>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</si>
  <si>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</si>
  <si>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</si>
  <si>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</si>
  <si>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</si>
  <si>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</si>
  <si>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</si>
  <si>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</si>
  <si>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</si>
  <si>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</si>
  <si>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</si>
  <si>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</si>
  <si>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</si>
  <si>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</si>
  <si>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</si>
  <si>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</si>
  <si>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</si>
  <si>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</si>
  <si>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</si>
  <si>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</si>
  <si>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</si>
  <si>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</si>
  <si>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</si>
  <si>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</si>
  <si>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</si>
  <si>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</si>
  <si>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</si>
  <si>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</si>
  <si>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</si>
  <si>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</si>
  <si>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</si>
  <si>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</si>
  <si>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</si>
  <si>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</si>
  <si>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</si>
  <si>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</si>
  <si>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</si>
  <si>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</si>
  <si>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</si>
  <si>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</si>
  <si>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</si>
  <si>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</si>
  <si>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</si>
  <si>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</si>
  <si>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</si>
  <si>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</si>
  <si>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</si>
  <si>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</si>
  <si>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</si>
  <si>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</si>
  <si>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</si>
  <si>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</si>
  <si>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</si>
  <si>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</si>
  <si>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</si>
  <si>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</si>
  <si>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</si>
  <si>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</si>
  <si>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</si>
  <si>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</si>
  <si>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</si>
  <si>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</si>
  <si>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</si>
  <si>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</si>
  <si>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</si>
  <si>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</si>
  <si>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</si>
  <si>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</si>
  <si>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</si>
  <si>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</si>
  <si>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</si>
  <si>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</si>
  <si>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</si>
  <si>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</si>
  <si>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</si>
  <si>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</si>
  <si>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</si>
  <si>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</si>
  <si>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</si>
  <si>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</si>
  <si>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</si>
  <si>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</si>
  <si>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</si>
  <si>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</si>
  <si>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</si>
  <si>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</si>
  <si>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</si>
  <si>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</si>
  <si>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</si>
  <si>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</si>
  <si>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</si>
  <si>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</si>
  <si>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</si>
  <si>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</si>
  <si>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</si>
  <si>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</si>
  <si>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</si>
  <si>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</si>
  <si>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</si>
  <si>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</si>
  <si>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</si>
  <si>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</si>
  <si>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</si>
  <si>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</si>
  <si>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</si>
  <si>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</si>
  <si>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</si>
  <si>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</si>
  <si>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</si>
  <si>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</si>
  <si>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</si>
  <si>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</si>
  <si>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</si>
  <si>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</si>
  <si>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</si>
  <si>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</si>
  <si>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</si>
  <si>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</si>
  <si>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</si>
  <si>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</si>
  <si>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</si>
  <si>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</si>
  <si>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</si>
  <si>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</si>
  <si>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</si>
  <si>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</si>
  <si>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</si>
  <si>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</si>
  <si>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</si>
  <si>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</si>
  <si>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</si>
  <si>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</si>
  <si>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</si>
  <si>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</si>
  <si>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</si>
  <si>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</si>
  <si>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</si>
  <si>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</si>
  <si>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</si>
  <si>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</si>
  <si>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</si>
  <si>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</si>
  <si>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</si>
  <si>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</si>
  <si>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</si>
  <si>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</si>
  <si>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</si>
  <si>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</si>
  <si>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</si>
  <si>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</si>
  <si>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</si>
  <si>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</si>
  <si>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</si>
  <si>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</si>
  <si>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</si>
  <si>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</si>
  <si>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</si>
  <si>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</si>
  <si>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</si>
  <si>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</si>
  <si>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</si>
  <si>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</si>
  <si>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</si>
  <si>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</si>
  <si>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</si>
  <si>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</si>
  <si>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</si>
  <si>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</si>
  <si>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</si>
  <si>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</si>
  <si>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</si>
  <si>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</si>
  <si>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</si>
  <si>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</si>
  <si>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</si>
  <si>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</si>
  <si>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</si>
  <si>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</si>
  <si>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</si>
  <si>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</si>
  <si>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</si>
  <si>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</si>
  <si>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</si>
  <si>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</si>
  <si>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</si>
  <si>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</si>
  <si>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</si>
  <si>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</si>
  <si>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</si>
  <si>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</si>
  <si>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</si>
  <si>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</si>
  <si>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</si>
  <si>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PCM-20251101-00000596</t>
  </si>
  <si>
    <t>EM team need 60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</si>
  <si>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</si>
  <si>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</si>
  <si>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</si>
  <si>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</si>
  <si>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</si>
  <si>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</si>
  <si>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</si>
  <si>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</si>
  <si>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</si>
  <si>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</si>
  <si>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</si>
  <si>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</si>
  <si>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</si>
  <si>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</si>
  <si>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</si>
  <si>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</si>
  <si>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</si>
  <si>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</si>
  <si>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</si>
  <si>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</si>
  <si>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</si>
  <si>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</si>
  <si>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</si>
  <si>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</si>
  <si>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</si>
  <si>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</si>
  <si>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</si>
  <si>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</si>
  <si>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</si>
  <si>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</si>
  <si>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</si>
  <si>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</si>
  <si>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</si>
  <si>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</si>
  <si>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</si>
  <si>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</si>
  <si>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</si>
  <si>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</si>
  <si>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</si>
  <si>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</si>
  <si>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</si>
  <si>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</si>
  <si>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</si>
  <si>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</si>
  <si>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</si>
  <si>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</si>
  <si>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</si>
  <si>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</si>
  <si>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</si>
  <si>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</si>
  <si>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</si>
  <si>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</si>
  <si>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</si>
  <si>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</si>
  <si>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</si>
  <si>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</si>
  <si>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</si>
  <si>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</si>
  <si>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</si>
  <si>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</si>
  <si>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</si>
  <si>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</si>
  <si>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</si>
  <si>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</si>
  <si>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</si>
  <si>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</si>
  <si>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</si>
  <si>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</si>
  <si>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</si>
  <si>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</si>
  <si>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</si>
  <si>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</si>
  <si>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</si>
  <si>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</si>
  <si>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</si>
  <si>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</si>
  <si>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</si>
  <si>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</si>
  <si>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</si>
  <si>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</si>
  <si>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</si>
  <si>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</si>
  <si>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</si>
  <si>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</si>
  <si>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PCM-20251101-00000238</t>
  </si>
  <si>
    <t>PG connected &amp; sectors down due to load issue</t>
  </si>
  <si>
    <t>PCM-20251101-00000243</t>
  </si>
  <si>
    <t>TE issue // site has access issue team will check during working hours</t>
  </si>
  <si>
    <t>PCM-20251101-00000315</t>
  </si>
  <si>
    <t>access not allowed by security, allowed time only from 9 to 5 , site located in NGHA &amp; team waiting access / Restored by PG</t>
  </si>
  <si>
    <t>PCM-20251101-00000353</t>
  </si>
  <si>
    <t>Restored by PG</t>
  </si>
  <si>
    <t>PCM-20251101-00000439</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</si>
  <si>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</si>
  <si>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</si>
  <si>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</si>
  <si>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</si>
  <si>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PCM-20251101-00000497</t>
  </si>
  <si>
    <t>40 mins</t>
  </si>
  <si>
    <t>PCM-20251101-00000572</t>
  </si>
  <si>
    <t>ETA 75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</si>
  <si>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</si>
  <si>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</si>
  <si>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</si>
  <si>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</si>
  <si>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</si>
  <si>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</si>
  <si>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PCM-20251101-00000499</t>
  </si>
  <si>
    <t>ETA 30 mins</t>
  </si>
  <si>
    <t>TT-20251101-00429</t>
  </si>
  <si>
    <t xml:space="preserve">access issue RT site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</si>
</sst>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8" fillId="0" borderId="8" xfId="0" applyFont="1" applyBorder="1"/>
    <xf numFmtId="0" fontId="22" fillId="9" borderId="10" xfId="0" applyFont="1" applyFill="1" applyBorder="1" applyAlignment="1">
      <alignment horizontal="center" vertical="center"/>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4" totalsRowShown="0" headerRowDxfId="174" dataDxfId="173" headerRowBorderDxfId="171" tableBorderDxfId="172" totalsRowBorderDxfId="170">
  <autoFilter ref="A1:L12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1" totalsRowShown="0" headerRowDxfId="157" dataDxfId="156" headerRowBorderDxfId="154" tableBorderDxfId="155" totalsRowBorderDxfId="153">
  <autoFilter ref="A1:CJ16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0" totalsRowShown="0" headerRowDxfId="48" dataDxfId="47" headerRowBorderDxfId="45" tableBorderDxfId="46" totalsRowBorderDxfId="44">
  <autoFilter ref="A1:L1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8" totalsRowShown="0" headerRowDxfId="15" dataDxfId="14" headerRowBorderDxfId="12" tableBorderDxfId="13">
  <autoFilter ref="A1:L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4"/>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299.47631689814443</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34" t="s">
        <v>21106</v>
      </c>
      <c r="E3" s="135" t="s">
        <v>39021</v>
      </c>
      <c r="F3" s="136">
        <v>45962.423680555556</v>
      </c>
      <c r="G3" s="137">
        <f ca="1">IFERROR(NOW()-F3,"")</f>
        <v>1.0622685149428435E-3</v>
      </c>
      <c r="H3" s="136">
        <v>45962.408402777779</v>
      </c>
      <c r="I3" s="134" t="str">
        <f>IFERROR(VLOOKUP(D3,DB!A:F,6,0),"")</f>
        <v>SCECO</v>
      </c>
      <c r="J3" s="134" t="str">
        <f>IFERROR(VLOOKUP(D3,DB!A:G,7,0),"")</f>
        <v>Vandalized</v>
      </c>
      <c r="K3" s="138" t="s">
        <v>39024</v>
      </c>
      <c r="L3" s="139" t="str">
        <f>IFERROR(VLOOKUP(D3,DB!A:I,9,0),"")</f>
        <v>Latis</v>
      </c>
    </row>
    <row r="4" spans="1:15" ht="15" customHeight="1">
      <c r="A4" s="133"/>
      <c r="B4" s="134" t="str">
        <f>IFERROR(VLOOKUP(D4,DB!A:K,11,0),"")</f>
        <v/>
      </c>
      <c r="C4" s="134"/>
      <c r="D4" s="134"/>
      <c r="E4" s="135"/>
      <c r="F4" s="136"/>
      <c r="G4" s="137">
        <f ca="1">IFERROR(NOW()-F4,"")</f>
        <v>45962.424742824071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45962.424742824071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45962.424742824071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45962.424742824071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45962.424742824071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45962.424742824071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45962.424742824071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45962.424742824071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45962.424742824071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45962.424742824071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45962.424742824071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45962.424742824071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45962.424742824071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45962.424742824071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45962.424742824071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45962.424742824071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45962.424742824071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45962.424742824071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45962.424742824071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45962.424742824071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45962.424742824071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45962.424742824071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45962.424742824071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45962.424742824071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45962.424742824071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45962.424742824071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45962.424742824071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45962.424742824071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45962.424742824071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45962.424742824071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45962.424742824071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45962.424742824071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45962.424742824071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45962.424742824071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45962.424742824071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45962.424742824071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45962.424742824071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45962.424742824071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45962.424742824071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45962.424742824071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45962.424742824071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45962.424742824071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45962.424742824071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45962.424742824071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45962.424742824071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45962.424742824071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45962.424742824071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45962.424742824071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45962.424742824071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45962.424742824071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45962.424742824071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45962.424742824071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45962.424742824071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45962.424742824071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45962.424742824071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45962.424742824071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45962.424742824071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45962.424742824071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45962.424742824071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45962.424742824071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45962.424742824071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45962.424742824071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45962.424742824071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45962.424742824071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45962.424742824071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45962.424742824071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45962.424742824071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45962.424742824071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45962.424742824071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45962.424742824071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45962.424742824071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45962.424742824071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45962.424742824071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45962.424742824071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45962.424742824071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45962.424742824071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45962.424742824071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45962.424742824071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45962.424742824071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45962.424742824071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45962.424742824071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45962.424742824071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45962.424742824071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45962.424742824071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45962.424742824071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45962.424742824071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45962.424742824071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45962.424742824071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45962.424742824071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45962.424742824071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45962.424742824071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45962.424742824071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45962.424742824071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45962.424742824071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45962.424742824071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45962.424742824071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45962.424742824071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45962.424742824071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45962.424742824071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45962.424742824071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45962.424742824071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45962.424742824071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45962.424742824071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45962.424742824071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45962.424742824071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45962.424742824071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45962.424742824071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45962.424742824071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45962.424742824071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45962.424742824071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45962.424742824071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45962.424742824071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45962.424742824071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45962.424742824071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45962.424742824071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45962.424742824071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45962.424742824071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45962.424742824071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45962.424742824071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45962.424742824071</v>
      </c>
      <c r="H123" s="136"/>
      <c r="I123" s="134" t="str">
        <f>IFERROR(VLOOKUP(D123,DB!A:F,6,0),"")</f>
        <v/>
      </c>
      <c r="J123" s="134" t="str">
        <f>IFERROR(VLOOKUP(D123,DB!A:G,7,0),"")</f>
        <v/>
      </c>
      <c r="K123" s="138"/>
      <c r="L123" s="139" t="str">
        <f>IFERROR(VLOOKUP(D123,DB!A:I,9,0),"")</f>
        <v/>
      </c>
    </row>
    <row r="124" spans="1:12" ht="15" customHeight="1">
      <c r="A124" s="145"/>
      <c r="B124" s="146" t="str">
        <f>IFERROR(VLOOKUP(D124,DB!A:K,11,0),"")</f>
        <v/>
      </c>
      <c r="C124" s="146"/>
      <c r="D124" s="146"/>
      <c r="E124" s="147"/>
      <c r="F124" s="148"/>
      <c r="G124" s="149">
        <f ca="1">IFERROR(NOW()-F124,"")</f>
        <v>45962.424742824071</v>
      </c>
      <c r="H124" s="148"/>
      <c r="I124" s="146" t="str">
        <f>IFERROR(VLOOKUP(D124,DB!A:F,6,0),"")</f>
        <v/>
      </c>
      <c r="J124" s="146" t="str">
        <f>IFERROR(VLOOKUP(D124,DB!A:G,7,0),"")</f>
        <v/>
      </c>
      <c r="K124" s="150"/>
      <c r="L124" s="151" t="str">
        <f>IFERROR(VLOOKUP(D124,DB!A:I,9,0),"")</f>
        <v/>
      </c>
    </row>
  </sheetData>
  <customSheetViews>
    <customSheetView guid="{F6042A99-DD27-4453-835D-0834D95730CC}" filter="1" showAutoFilter="1">
      <pageMargins left="0" right="0" top="0" bottom="0" header="0" footer="0"/>
      <autoFilter ref="B1:M1" xr:uid="{6817C453-9A66-417D-ADDC-CB4C3AEA789D}"/>
    </customSheetView>
  </customSheetViews>
  <dataValidations count="2">
    <dataValidation allowBlank="1" showInputMessage="1" showErrorMessage="1" sqref="E1" xr:uid="{5DBA255D-CDD9-49FB-AD3C-AF70AB4EE696}"/>
    <dataValidation type="list" allowBlank="1" showInputMessage="1" showErrorMessage="1" sqref="E2:E12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1"/>
  <sheetViews>
    <sheetView tabSelected="1" workbookViewId="0">
      <selection activeCell="D15" sqref="D1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137.4249048611091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3.6826594907397521</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s="171" customFormat="1" ht="31.5" hidden="1" customHeight="1">
      <c r="A5" s="173" t="s">
        <v>39109</v>
      </c>
      <c r="B5" s="63" t="str">
        <f>IFERROR(VLOOKUP(D5,DB!A:K,11,0),"")</f>
        <v>R2</v>
      </c>
      <c r="C5" s="63">
        <v>1</v>
      </c>
      <c r="D5" s="63" t="s">
        <v>25835</v>
      </c>
      <c r="E5" s="87" t="s">
        <v>39021</v>
      </c>
      <c r="F5" s="76">
        <v>45962.218182870369</v>
      </c>
      <c r="G5" s="77">
        <f ca="1">IFERROR(NOW()-F5,"-")</f>
        <v>0.2065599537017988</v>
      </c>
      <c r="H5" s="76">
        <v>45962.216145833336</v>
      </c>
      <c r="I5" s="63" t="str">
        <f>IFERROR(VLOOKUP(D5,DB!A:F,6,0),"")</f>
        <v>SCECO</v>
      </c>
      <c r="J5" s="63" t="str">
        <f>IFERROR(VLOOKUP(D5,DB!A:G,7,0),"")</f>
        <v>Good+In progress</v>
      </c>
      <c r="K5" s="88" t="s">
        <v>39110</v>
      </c>
      <c r="L5" s="63" t="str">
        <f>IFERROR(VLOOKUP(D5,DB!A:I,9,0),"")</f>
        <v>Latis</v>
      </c>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c r="AP5" s="63"/>
      <c r="AQ5" s="63"/>
      <c r="AR5" s="63"/>
      <c r="AS5" s="63"/>
      <c r="AT5" s="63"/>
      <c r="AU5" s="63"/>
      <c r="AV5" s="63"/>
      <c r="AW5" s="63"/>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BX5" s="63"/>
      <c r="BY5" s="63"/>
      <c r="BZ5" s="63"/>
      <c r="CA5" s="63"/>
      <c r="CB5" s="63"/>
      <c r="CC5" s="63"/>
      <c r="CD5" s="63"/>
      <c r="CE5" s="63"/>
      <c r="CF5" s="63"/>
      <c r="CG5" s="63"/>
      <c r="CH5" s="63"/>
      <c r="CI5" s="63"/>
      <c r="CJ5" s="172"/>
    </row>
    <row r="6" spans="1:88" ht="31.5" customHeight="1">
      <c r="A6" s="113" t="s">
        <v>39111</v>
      </c>
      <c r="B6" s="18" t="str">
        <f>IFERROR(VLOOKUP(D6,DB!A:K,11,0),"")</f>
        <v>R2</v>
      </c>
      <c r="C6" s="18">
        <v>1</v>
      </c>
      <c r="D6" s="18" t="s">
        <v>12886</v>
      </c>
      <c r="E6" s="114" t="s">
        <v>39021</v>
      </c>
      <c r="F6" s="115">
        <v>45962.238229166665</v>
      </c>
      <c r="G6" s="116">
        <f ca="1">IFERROR(NOW()-F6,"-")</f>
        <v>0.18651365740515757</v>
      </c>
      <c r="H6" s="115">
        <v>45962.118090277778</v>
      </c>
      <c r="I6" s="18" t="str">
        <f>IFERROR(VLOOKUP(D6,DB!A:F,6,0),"")</f>
        <v>SCECO</v>
      </c>
      <c r="J6" s="18" t="str">
        <f>IFERROR(VLOOKUP(D6,DB!A:G,7,0),"")</f>
        <v>Dead+Dead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4</v>
      </c>
      <c r="D7" s="19" t="s">
        <v>19048</v>
      </c>
      <c r="E7" s="114" t="s">
        <v>39021</v>
      </c>
      <c r="F7" s="115">
        <v>45962.277789351851</v>
      </c>
      <c r="G7" s="116">
        <f ca="1">IFERROR(NOW()-F7,"-")</f>
        <v>0.14695347222004784</v>
      </c>
      <c r="H7" s="115">
        <v>45962.245497685188</v>
      </c>
      <c r="I7" s="18" t="str">
        <f>IFERROR(VLOOKUP(D7,DB!A:F,6,0),"")</f>
        <v>SCECO</v>
      </c>
      <c r="J7" s="18" t="str">
        <f>IFERROR(VLOOKUP(D7,DB!A:G,7,0),"")</f>
        <v>Dead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1</v>
      </c>
      <c r="D8" s="18" t="s">
        <v>25879</v>
      </c>
      <c r="E8" s="114" t="s">
        <v>39021</v>
      </c>
      <c r="F8" s="115">
        <v>45962.302557870367</v>
      </c>
      <c r="G8" s="116">
        <f ca="1">IFERROR(NOW()-F8,"-")</f>
        <v>0.122184953703254</v>
      </c>
      <c r="H8" s="115">
        <v>45962.297662037039</v>
      </c>
      <c r="I8" s="18" t="str">
        <f>IFERROR(VLOOKUP(D8,DB!A:F,6,0),"")</f>
        <v>SCECO</v>
      </c>
      <c r="J8" s="18" t="str">
        <f>IFERROR(VLOOKUP(D8,DB!A:G,7,0),"")</f>
        <v>Vandalized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2</v>
      </c>
      <c r="D9" s="18" t="s">
        <v>25037</v>
      </c>
      <c r="E9" s="114" t="s">
        <v>39102</v>
      </c>
      <c r="F9" s="115">
        <v>45962.352905092594</v>
      </c>
      <c r="G9" s="116">
        <f ca="1">IFERROR(NOW()-F9,"-")</f>
        <v>7.1837731476989575E-2</v>
      </c>
      <c r="H9" s="115">
        <v>45962.340810185182</v>
      </c>
      <c r="I9" s="18" t="str">
        <f>IFERROR(VLOOKUP(D9,DB!A:F,6,0),"")</f>
        <v>SCECO</v>
      </c>
      <c r="J9" s="18" t="str">
        <f>IFERROR(VLOOKUP(D9,DB!A:G,7,0),"")</f>
        <v>Weak</v>
      </c>
      <c r="K9" s="19" t="s">
        <v>39116</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45962.424742824071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45962.424742824071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45962.424742824071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45962.424742824071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45962.424742824071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45962.424742824071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45962.424742824071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61"/>
      <c r="B17" s="162" t="str">
        <f>IFERROR(VLOOKUP(D17,DB!A:K,11,0),"")</f>
        <v/>
      </c>
      <c r="C17" s="162"/>
      <c r="D17" s="162"/>
      <c r="E17" s="163"/>
      <c r="F17" s="164"/>
      <c r="G17" s="165">
        <f ca="1">IFERROR(NOW()-F17,"-")</f>
        <v>45962.424742824071</v>
      </c>
      <c r="H17" s="164"/>
      <c r="I17" s="162" t="str">
        <f>IFERROR(VLOOKUP(D17,DB!A:F,6,0),"")</f>
        <v/>
      </c>
      <c r="J17" s="162" t="str">
        <f>IFERROR(VLOOKUP(D17,DB!A:G,7,0),"")</f>
        <v/>
      </c>
      <c r="K17" s="166"/>
      <c r="L17" s="162" t="str">
        <f>IFERROR(VLOOKUP(D17,DB!A:I,9,0),"")</f>
        <v/>
      </c>
      <c r="M17" s="162"/>
      <c r="N17" s="162"/>
      <c r="O17" s="162"/>
      <c r="P17" s="162"/>
      <c r="Q17" s="162"/>
      <c r="R17" s="162"/>
      <c r="S17" s="162"/>
      <c r="T17" s="162"/>
      <c r="U17" s="162"/>
      <c r="V17" s="162"/>
      <c r="W17" s="162"/>
      <c r="X17" s="162"/>
      <c r="Y17" s="162"/>
      <c r="Z17" s="162"/>
      <c r="AA17" s="162"/>
      <c r="AB17" s="162"/>
      <c r="AC17" s="162"/>
      <c r="AD17" s="162"/>
      <c r="AE17" s="162"/>
      <c r="AF17" s="162"/>
      <c r="AG17" s="162"/>
      <c r="AH17" s="162"/>
      <c r="AI17" s="162"/>
      <c r="AJ17" s="162"/>
      <c r="AK17" s="162"/>
      <c r="AL17" s="162"/>
      <c r="AM17" s="162"/>
      <c r="AN17" s="162"/>
      <c r="AO17" s="162"/>
      <c r="AP17" s="162"/>
      <c r="AQ17" s="162"/>
      <c r="AR17" s="162"/>
      <c r="AS17" s="162"/>
      <c r="AT17" s="162"/>
      <c r="AU17" s="162"/>
      <c r="AV17" s="162"/>
      <c r="AW17" s="162"/>
      <c r="AX17" s="162"/>
      <c r="AY17" s="162"/>
      <c r="AZ17" s="162"/>
      <c r="BA17" s="162"/>
      <c r="BB17" s="162"/>
      <c r="BC17" s="162"/>
      <c r="BD17" s="162"/>
      <c r="BE17" s="162"/>
      <c r="BF17" s="162"/>
      <c r="BG17" s="162"/>
      <c r="BH17" s="162"/>
      <c r="BI17" s="162"/>
      <c r="BJ17" s="162"/>
      <c r="BK17" s="162"/>
      <c r="BL17" s="162"/>
      <c r="BM17" s="162"/>
      <c r="BN17" s="162"/>
      <c r="BO17" s="162"/>
      <c r="BP17" s="162"/>
      <c r="BQ17" s="162"/>
      <c r="BR17" s="162"/>
      <c r="BS17" s="162"/>
      <c r="BT17" s="162"/>
      <c r="BU17" s="162"/>
      <c r="BV17" s="162"/>
      <c r="BW17" s="162"/>
      <c r="BX17" s="162"/>
      <c r="BY17" s="162"/>
      <c r="BZ17" s="162"/>
      <c r="CA17" s="162"/>
      <c r="CB17" s="162"/>
      <c r="CC17" s="162"/>
      <c r="CD17" s="162"/>
      <c r="CE17" s="162"/>
      <c r="CF17" s="162"/>
      <c r="CG17" s="162"/>
      <c r="CH17" s="162"/>
      <c r="CI17" s="162"/>
      <c r="CJ17" s="167"/>
    </row>
    <row r="18" spans="1:88" ht="31.5" customHeight="1">
      <c r="A18" s="113"/>
      <c r="B18" s="18" t="str">
        <f>IFERROR(VLOOKUP(D18,DB!A:K,11,0),"")</f>
        <v/>
      </c>
      <c r="C18" s="18"/>
      <c r="D18" s="18"/>
      <c r="E18" s="114"/>
      <c r="F18" s="115"/>
      <c r="G18" s="116">
        <f ca="1">IFERROR(NOW()-F18,"-")</f>
        <v>45962.424742824071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45962.424742824071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45962.424742824071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45962.424742824071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45962.424742824071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45962.424742824071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45962.424742824071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45962.424742824071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45962.424742824071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45962.424742824071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45962.424742824071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45962.424742824071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45962.424742824071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45962.424742824071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45962.424742824071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45962.424742824071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45962.424742824071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45962.424742824071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45962.424742824071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45962.424742824071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45962.424742824071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45962.424742824071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45962.424742824071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45962.424742824071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45962.424742824071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45962.424742824071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45962.424742824071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45962.424742824071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45962.424742824071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45962.424742824071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45962.424742824071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45962.424742824071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45962.424742824071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45962.424742824071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45962.424742824071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45962.424742824071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45962.424742824071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45962.424742824071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45962.424742824071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45962.424742824071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45962.424742824071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45962.424742824071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45962.424742824071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45962.424742824071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45962.424742824071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45962.424742824071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45962.424742824071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45962.424742824071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45962.424742824071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45962.424742824071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45962.424742824071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45962.424742824071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45962.424742824071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45962.424742824071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45962.424742824071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45962.424742824071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45962.424742824071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45962.424742824071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45962.424742824071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45962.424742824071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45962.424742824071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45962.424742824071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45962.424742824071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45962.424742824071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45962.424742824071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45962.424742824071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45962.424742824071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45962.424742824071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45962.424742824071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45962.424742824071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45962.424742824071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45962.424742824071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45962.424742824071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45962.424742824071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45962.424742824071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45962.424742824071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45962.424742824071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45962.424742824071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45962.424742824071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45962.424742824071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45962.424742824071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45962.424742824071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45962.424742824071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45962.424742824071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45962.424742824071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45962.424742824071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45962.424742824071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45962.424742824071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45962.424742824071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45962.424742824071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45962.424742824071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45962.424742824071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45962.424742824071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45962.424742824071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45962.424742824071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45962.424742824071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45962.424742824071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45962.424742824071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45962.424742824071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45962.424742824071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45962.424742824071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45962.424742824071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45962.424742824071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45962.424742824071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45962.424742824071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45962.424742824071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45962.424742824071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45962.424742824071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45962.424742824071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45962.424742824071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45962.424742824071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45962.424742824071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45962.424742824071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45962.424742824071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45962.424742824071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45962.424742824071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45962.424742824071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45962.424742824071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45962.424742824071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45962.424742824071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45962.424742824071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45962.424742824071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45962.424742824071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45962.424742824071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45962.424742824071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45962.424742824071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45962.424742824071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45962.424742824071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45962.424742824071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45962.424742824071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45962.424742824071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45962.424742824071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45962.424742824071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45962.424742824071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45962.424742824071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45962.424742824071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45962.424742824071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45962.424742824071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45962.424742824071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45962.424742824071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45962.424742824071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45962.424742824071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45962.424742824071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61"/>
      <c r="B161" s="162" t="str">
        <f>IFERROR(VLOOKUP(D161,DB!A:K,11,0),"")</f>
        <v/>
      </c>
      <c r="C161" s="162"/>
      <c r="D161" s="162"/>
      <c r="E161" s="163"/>
      <c r="F161" s="164"/>
      <c r="G161" s="165">
        <f ca="1">IFERROR(NOW()-F161,"-")</f>
        <v>45962.424742824071</v>
      </c>
      <c r="H161" s="164"/>
      <c r="I161" s="162" t="str">
        <f>IFERROR(VLOOKUP(D161,DB!A:F,6,0),"")</f>
        <v/>
      </c>
      <c r="J161" s="162" t="str">
        <f>IFERROR(VLOOKUP(D161,DB!A:G,7,0),"")</f>
        <v/>
      </c>
      <c r="K161" s="166"/>
      <c r="L161" s="162" t="str">
        <f>IFERROR(VLOOKUP(D161,DB!A:I,9,0),"")</f>
        <v/>
      </c>
      <c r="M161" s="162"/>
      <c r="N161" s="162"/>
      <c r="O161" s="162"/>
      <c r="P161" s="162"/>
      <c r="Q161" s="162"/>
      <c r="R161" s="162"/>
      <c r="S161" s="162"/>
      <c r="T161" s="162"/>
      <c r="U161" s="162"/>
      <c r="V161" s="162"/>
      <c r="W161" s="162"/>
      <c r="X161" s="162"/>
      <c r="Y161" s="162"/>
      <c r="Z161" s="162"/>
      <c r="AA161" s="162"/>
      <c r="AB161" s="162"/>
      <c r="AC161" s="162"/>
      <c r="AD161" s="162"/>
      <c r="AE161" s="162"/>
      <c r="AF161" s="162"/>
      <c r="AG161" s="162"/>
      <c r="AH161" s="162"/>
      <c r="AI161" s="162"/>
      <c r="AJ161" s="162"/>
      <c r="AK161" s="162"/>
      <c r="AL161" s="162"/>
      <c r="AM161" s="162"/>
      <c r="AN161" s="162"/>
      <c r="AO161" s="162"/>
      <c r="AP161" s="162"/>
      <c r="AQ161" s="162"/>
      <c r="AR161" s="162"/>
      <c r="AS161" s="162"/>
      <c r="AT161" s="162"/>
      <c r="AU161" s="162"/>
      <c r="AV161" s="162"/>
      <c r="AW161" s="162"/>
      <c r="AX161" s="162"/>
      <c r="AY161" s="162"/>
      <c r="AZ161" s="162"/>
      <c r="BA161" s="162"/>
      <c r="BB161" s="162"/>
      <c r="BC161" s="162"/>
      <c r="BD161" s="162"/>
      <c r="BE161" s="162"/>
      <c r="BF161" s="162"/>
      <c r="BG161" s="162"/>
      <c r="BH161" s="162"/>
      <c r="BI161" s="162"/>
      <c r="BJ161" s="162"/>
      <c r="BK161" s="162"/>
      <c r="BL161" s="162"/>
      <c r="BM161" s="162"/>
      <c r="BN161" s="162"/>
      <c r="BO161" s="162"/>
      <c r="BP161" s="162"/>
      <c r="BQ161" s="162"/>
      <c r="BR161" s="162"/>
      <c r="BS161" s="162"/>
      <c r="BT161" s="162"/>
      <c r="BU161" s="162"/>
      <c r="BV161" s="162"/>
      <c r="BW161" s="162"/>
      <c r="BX161" s="162"/>
      <c r="BY161" s="162"/>
      <c r="BZ161" s="162"/>
      <c r="CA161" s="162"/>
      <c r="CB161" s="162"/>
      <c r="CC161" s="162"/>
      <c r="CD161" s="162"/>
      <c r="CE161" s="162"/>
      <c r="CF161" s="162"/>
      <c r="CG161" s="162"/>
      <c r="CH161" s="162"/>
      <c r="CI161" s="162"/>
      <c r="CJ161" s="167"/>
    </row>
  </sheetData>
  <dataValidations count="2">
    <dataValidation allowBlank="1" showInputMessage="1" showErrorMessage="1" sqref="E1" xr:uid="{4D935161-CDD3-4592-B877-3FB59C99E142}"/>
    <dataValidation type="list" allowBlank="1" showInputMessage="1" showErrorMessage="1" sqref="E3:E16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workbookViewId="0">
      <selection activeCell="D4" sqref="D4"/>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45962.424742824071</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45962.424742824071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45962.424742824071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45962.424742824071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45962.424742824071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45962.424742824071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45962.424742824071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45962.424742824071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45962.424742824071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45962.424742824071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45962.424742824071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45962.424742824071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45962.424742824071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45962.424742824071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45962.424742824071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45962.424742824071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45962.424742824071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45962.424742824071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45962.424742824071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45962.424742824071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45962.424742824071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45962.424742824071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45962.424742824071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45962.424742824071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45962.424742824071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45962.424742824071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45962.424742824071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45962.424742824071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45962.424742824071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45962.424742824071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45962.424742824071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45962.424742824071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45962.424742824071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45962.424742824071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45962.424742824071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45962.424742824071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45962.424742824071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45962.424742824071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45962.424742824071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45962.424742824071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45962.424742824071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45962.424742824071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45962.424742824071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45962.424742824071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45962.424742824071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45962.424742824071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45962.424742824071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45962.424742824071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45962.424742824071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45962.424742824071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45962.424742824071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45962.424742824071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45962.424742824071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45962.424742824071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45962.424742824071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45962.424742824071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45962.424742824071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45962.424742824071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45962.424742824071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45962.424742824071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45962.424742824071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45962.424742824071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45962.424742824071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45962.424742824071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45962.424742824071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45962.424742824071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45962.424742824071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45962.424742824071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45962.424742824071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45962.424742824071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45962.424742824071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45962.424742824071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45962.424742824071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45962.424742824071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45962.424742824071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45962.424742824071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45962.424742824071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45962.424742824071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45962.424742824071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45962.424742824071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45962.424742824071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45962.424742824071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45962.424742824071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45962.424742824071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45962.424742824071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45962.424742824071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45962.424742824071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45962.424742824071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45962.424742824071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45962.424742824071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45962.424742824071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45962.424742824071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45962.424742824071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45962.424742824071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45962.424742824071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45962.424742824071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45962.424742824071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45962.424742824071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45962.424742824071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45962.424742824071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45962.424742824071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45962.424742824071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45962.424742824071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45962.424742824071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45962.424742824071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45962.424742824071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45962.424742824071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45962.424742824071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45962.424742824071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45962.424742824071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45962.424742824071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45962.424742824071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45962.424742824071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45962.424742824071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45962.424742824071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45962.424742824071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45962.424742824071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45962.424742824071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45962.424742824071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45962.424742824071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45962.424742824071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45962.424742824071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45962.424742824071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45962.424742824071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45962.424742824071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45962.424742824071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45962.424742824071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45962.424742824071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45962.424742824071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45962.424742824071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45962.424742824071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45962.424742824071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45962.424742824071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45962.424742824071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45962.424742824071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45962.424742824071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45962.424742824071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45962.424742824071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45962.424742824071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45962.424742824071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45962.424742824071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45962.424742824071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45962.424742824071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45962.424742824071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45962.424742824071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45962.424742824071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45962.424742824071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45962.424742824071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45962.424742824071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45962.424742824071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45962.424742824071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45962.424742824071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45962.424742824071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45962.424742824071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45962.424742824071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45962.424742824071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45962.424742824071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45962.424742824071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45962.424742824071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45962.424742824071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45962.424742824071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45962.424742824071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45962.424742824071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45962.424742824071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45962.424742824071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45962.424742824071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45962.424742824071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45962.424742824071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45962.424742824071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45962.424742824071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45962.424742824071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45962.424742824071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45962.424742824071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45962.424742824071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45962.424742824071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45962.424742824071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45962.424742824071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45962.424742824071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45962.424742824071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45962.424742824071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45962.424742824071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45962.424742824071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45962.424742824071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45962.424742824071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45962.424742824071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45962.424742824071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45962.424742824071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45962.424742824071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45962.424742824071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45962.424742824071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45962.424742824071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45962.424742824071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45962.424742824071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45962.424742824071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45962.424742824071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45962.424742824071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45962.424742824071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45962.424742824071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45962.424742824071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45962.424742824071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45962.424742824071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45962.424742824071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45962.424742824071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45962.424742824071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45962.424742824071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45962.424742824071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45962.424742824071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45962.424742824071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45962.424742824071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45962.424742824071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45962.424742824071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45962.424742824071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45962.424742824071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45962.424742824071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45962.424742824071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45962.424742824071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45962.424742824071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45962.424742824071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45962.424742824071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45962.424742824071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45962.424742824071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45962.424742824071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45962.424742824071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45962.424742824071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45962.424742824071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45962.424742824071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45962.424742824071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45962.424742824071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45962.424742824071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45962.424742824071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45962.424742824071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45962.424742824071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45962.424742824071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45962.424742824071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45962.424742824071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45962.424742824071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45962.424742824071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45962.424742824071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45962.424742824071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45962.424742824071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45962.424742824071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45962.424742824071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45962.424742824071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45962.424742824071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45962.424742824071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45962.424742824071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45962.424742824071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45962.424742824071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45962.424742824071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45962.424742824071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45962.424742824071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45962.424742824071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45962.424742824071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45962.424742824071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45962.424742824071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45962.424742824071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45962.424742824071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45962.424742824071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45962.424742824071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45962.424742824071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45962.424742824071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45962.424742824071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45962.424742824071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45962.424742824071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45962.424742824071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45962.424742824071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45962.424742824071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45962.424742824071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45962.424742824071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45962.424742824071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45962.424742824071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45962.424742824071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45962.424742824071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45962.424742824071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45962.424742824071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45962.424742824071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45962.424742824071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45962.424742824071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45962.424742824071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45962.424742824071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45962.424742824071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45962.424742824071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45962.424742824071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45962.424742824071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45962.424742824071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45962.424742824071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45962.424742824071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45962.424742824071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45962.424742824071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45962.424742824071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45962.424742824071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45962.424742824071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45962.424742824071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45962.424742824071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45962.424742824071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45962.424742824071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45962.424742824071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45962.424742824071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45962.424742824071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45962.424742824071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45962.424742824071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45962.424742824071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45962.424742824071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45962.424742824071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45962.424742824071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45962.424742824071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45962.424742824071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45962.424742824071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45962.424742824071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45962.424742824071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45962.424742824071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45962.424742824071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45962.424742824071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45962.424742824071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45962.424742824071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45962.424742824071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45962.424742824071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45962.424742824071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45962.424742824071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45962.424742824071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45962.424742824071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45962.424742824071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45962.424742824071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45962.424742824071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45962.424742824071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45962.424742824071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45962.424742824071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45962.424742824071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45962.424742824071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45962.424742824071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45962.424742824071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45962.424742824071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45962.424742824071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45962.424742824071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45962.424742824071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45962.424742824071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45962.424742824071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45962.424742824071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45962.424742824071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45962.424742824071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45962.424742824071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45962.424742824071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45962.424742824071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45962.424742824071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45962.424742824071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45962.424742824071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45962.424742824071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45962.424742824071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45962.424742824071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45962.424742824071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45962.424742824071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45962.424742824071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45962.424742824071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45962.424742824071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45962.424742824071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45962.424742824071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45962.424742824071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45962.424742824071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45962.424742824071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45962.424742824071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45962.424742824071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45962.424742824071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45962.424742824071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45962.424742824071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45962.424742824071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45962.424742824071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45962.424742824071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45962.424742824071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45962.424742824071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45962.424742824071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45962.424742824071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45962.424742824071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45962.424742824071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45962.424742824071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45962.424742824071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45962.424742824071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45962.424742824071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45962.424742824071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45962.424742824071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45962.424742824071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45962.424742824071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45962.424742824071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45962.424742824071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45962.424742824071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45962.424742824071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45962.424742824071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45962.424742824071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45962.424742824071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45962.424742824071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45962.424742824071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45962.424742824071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45962.424742824071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45962.424742824071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45962.424742824071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45962.424742824071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45962.424742824071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45962.424742824071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45962.424742824071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45962.424742824071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45962.424742824071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45962.424742824071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45962.424742824071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45962.424742824071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45962.424742824071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45962.424742824071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45962.424742824071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45962.424742824071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45962.424742824071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45962.424742824071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45962.424742824071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45962.424742824071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45962.424742824071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45962.424742824071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45962.424742824071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45962.424742824071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45962.424742824071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45962.424742824071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45962.424742824071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45962.424742824071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45962.424742824071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45962.424742824071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45962.424742824071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45962.424742824071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45962.424742824071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45962.424742824071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45962.424742824071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45962.424742824071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45962.424742824071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45962.424742824071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45962.424742824071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45962.424742824071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45962.424742824071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45962.424742824071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45962.424742824071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45962.424742824071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45962.424742824071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45962.424742824071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45962.424742824071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45962.424742824071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45962.424742824071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45962.424742824071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45962.424742824071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45962.424742824071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45962.424742824071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45962.424742824071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45962.424742824071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45962.424742824071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45962.424742824071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45962.424742824071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45962.424742824071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45962.424742824071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45962.424742824071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45962.424742824071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45962.424742824071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45962.424742824071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45962.424742824071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45962.424742824071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45962.424742824071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45962.424742824071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45962.424742824071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45962.424742824071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45962.424742824071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45962.424742824071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45962.424742824071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45962.424742824071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45962.424742824071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45962.424742824071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45962.424742824071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45962.424742824071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45962.424742824071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45962.424742824071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45962.424742824071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45962.424742824071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45962.424742824071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45962.424742824071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45962.424742824071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45962.424742824071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45962.424742824071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45962.424742824071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45962.424742824071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45962.424742824071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45962.424742824071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45962.424742824071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45962.424742824071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45962.424742824071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45962.424742824071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45962.424742824071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45962.424742824071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45962.424742824071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45962.424742824071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45962.424742824071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45962.424742824071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45962.424742824071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45962.424742824071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45962.424742824071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45962.424742824071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45962.424742824071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45962.424742824071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45962.424742824071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45962.424742824071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45962.424742824071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45962.424742824071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45962.424742824071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45962.424742824071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45962.424742824071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45962.424742824071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45962.424742824071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45962.424742824071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45962.424742824071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45962.424742824071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45962.424742824071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45962.424742824071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45962.424742824071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45962.424742824071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45962.424742824071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45962.424742824071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45962.424742824071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45962.424742824071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45962.424742824071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45962.424742824071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45962.424742824071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45962.424742824071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45962.424742824071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45962.424742824071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45962.424742824071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45962.424742824071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45962.424742824071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45962.424742824071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45962.424742824071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45962.424742824071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45962.424742824071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45962.424742824071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45962.424742824071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45962.424742824071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45962.424742824071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45962.424742824071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45962.424742824071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45962.424742824071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45962.424742824071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45962.424742824071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45962.424742824071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45962.424742824071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45962.424742824071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45962.424742824071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45962.424742824071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45962.424742824071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45962.424742824071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45962.424742824071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45962.424742824071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45962.424742824071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45962.424742824071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45962.424742824071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45962.424742824071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45962.424742824071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45962.424742824071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45962.424742824071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45962.424742824071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45962.424742824071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45962.424742824071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45962.424742824071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45962.424742824071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45962.424742824071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45962.424742824071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45962.424742824071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45962.424742824071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45962.424742824071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45962.424742824071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45962.424742824071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45962.424742824071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45962.424742824071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45962.424742824071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45962.424742824071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45962.424742824071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45962.424742824071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45962.424742824071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45962.424742824071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45962.424742824071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45962.424742824071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45962.424742824071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45962.424742824071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45962.424742824071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45962.424742824071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45962.424742824071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45962.424742824071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45962.424742824071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45962.424742824071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45962.424742824071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45962.424742824071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45962.424742824071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45962.424742824071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45962.424742824071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45962.424742824071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45962.424742824071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45962.424742824071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45962.424742824071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45962.424742824071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45962.424742824071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45962.424742824071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45962.424742824071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45962.424742824071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45962.424742824071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45962.424742824071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45962.424742824071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45962.424742824071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45962.424742824071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45962.424742824071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45962.424742824071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45962.424742824071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45962.424742824071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45962.424742824071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45962.424742824071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45962.424742824071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45962.424742824071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45962.424742824071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45962.424742824071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45962.424742824071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45962.424742824071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45962.424742824071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45962.424742824071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45962.424742824071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45962.424742824071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45962.424742824071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45962.424742824071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45962.424742824071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45962.424742824071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45962.424742824071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45962.424742824071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45962.424742824071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45962.424742824071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45962.424742824071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45962.424742824071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45962.424742824071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45962.424742824071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45962.424742824071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45962.424742824071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45962.424742824071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45962.424742824071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45962.424742824071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45962.424742824071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45962.424742824071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45962.424742824071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45962.424742824071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45962.424742824071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45962.424742824071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45962.424742824071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45962.424742824071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45962.424742824071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45962.424742824071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45962.424742824071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45962.424742824071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45962.424742824071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45962.424742824071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45962.424742824071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45962.424742824071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45962.424742824071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45962.424742824071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45962.424742824071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45962.424742824071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45962.424742824071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45962.424742824071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45962.424742824071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45962.424742824071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45962.424742824071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45962.424742824071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45962.424742824071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45962.424742824071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45962.424742824071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45962.424742824071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45962.424742824071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45962.424742824071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45962.424742824071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45962.424742824071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45962.424742824071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45962.424742824071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45962.424742824071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45962.424742824071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45962.424742824071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45962.424742824071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45962.424742824071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45962.424742824071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45962.424742824071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45962.424742824071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45962.424742824071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45962.424742824071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45962.424742824071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45962.424742824071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45962.424742824071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45962.424742824071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45962.424742824071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45962.424742824071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45962.424742824071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45962.424742824071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45962.424742824071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45962.424742824071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45962.424742824071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45962.424742824071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45962.424742824071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45962.424742824071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45962.424742824071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45962.424742824071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45962.424742824071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45962.424742824071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45962.424742824071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45962.424742824071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45962.424742824071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45962.424742824071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45962.424742824071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45962.424742824071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45962.424742824071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45962.424742824071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45962.424742824071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45962.424742824071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45962.424742824071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45962.424742824071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45962.424742824071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45962.424742824071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45962.424742824071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45962.424742824071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45962.424742824071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45962.424742824071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45962.424742824071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45962.424742824071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45962.424742824071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45962.424742824071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45962.424742824071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45962.424742824071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45962.424742824071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45962.424742824071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45962.424742824071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45962.424742824071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45962.424742824071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45962.424742824071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45962.424742824071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45962.424742824071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45962.424742824071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45962.424742824071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45962.424742824071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45962.424742824071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45962.424742824071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45962.424742824071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45962.424742824071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45962.424742824071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45962.424742824071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45962.424742824071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45962.424742824071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45962.424742824071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45962.424742824071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45962.424742824071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45962.424742824071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45962.424742824071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45962.424742824071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45962.424742824071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45962.424742824071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45962.424742824071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45962.424742824071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45962.424742824071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45962.424742824071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45962.424742824071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45962.424742824071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45962.424742824071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45962.424742824071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45962.424742824071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45962.424742824071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45962.424742824071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45962.424742824071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45962.424742824071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45962.424742824071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45962.424742824071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45962.424742824071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45962.424742824071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45962.424742824071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45962.424742824071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45962.424742824071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45962.424742824071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45962.424742824071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45962.424742824071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45962.424742824071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45962.424742824071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45962.424742824071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45962.424742824071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45962.424742824071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45962.424742824071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45962.424742824071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45962.424742824071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45962.424742824071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45962.424742824071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45962.424742824071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45962.424742824071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45962.424742824071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45962.424742824071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45962.424742824071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45962.424742824071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45962.424742824071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45962.424742824071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45962.424742824071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45962.424742824071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45962.424742824071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45962.424742824071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45962.424742824071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45962.424742824071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45962.424742824071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45962.424742824071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45962.424742824071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45962.424742824071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45962.424742824071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45962.424742824071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45962.424742824071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45962.424742824071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45962.424742824071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45962.424742824071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45962.424742824071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45962.424742824071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45962.424742824071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45962.424742824071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45962.424742824071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45962.424742824071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45962.424742824071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45962.424742824071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45962.424742824071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45962.424742824071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45962.424742824071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45962.424742824071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45962.424742824071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45962.424742824071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45962.424742824071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45962.424742824071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45962.424742824071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45962.424742824071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45962.424742824071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45962.424742824071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45962.424742824071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45962.424742824071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45962.424742824071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45962.424742824071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45962.424742824071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45962.424742824071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45962.424742824071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45962.424742824071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45962.424742824071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45962.424742824071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45962.424742824071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45962.424742824071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45962.424742824071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45962.424742824071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45962.424742824071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45962.424742824071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45962.424742824071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45962.424742824071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45962.424742824071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45962.424742824071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45962.424742824071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45962.424742824071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45962.424742824071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45962.424742824071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45962.424742824071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45962.424742824071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45962.424742824071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45962.424742824071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45962.424742824071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45962.424742824071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45962.424742824071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45962.424742824071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45962.424742824071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45962.424742824071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45962.424742824071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45962.424742824071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45962.424742824071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45962.424742824071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45962.424742824071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45962.424742824071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45962.424742824071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45962.424742824071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45962.424742824071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45962.424742824071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45962.424742824071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45962.424742824071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45962.424742824071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45962.424742824071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45962.424742824071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45962.424742824071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45962.424742824071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45962.424742824071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45962.424742824071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45962.424742824071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45962.424742824071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45962.424742824071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45962.424742824071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45962.424742824071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45962.424742824071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45962.424742824071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45962.424742824071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45962.424742824071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45962.424742824071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45962.424742824071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45962.424742824071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45962.424742824071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45962.424742824071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45962.424742824071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45962.424742824071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45962.424742824071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45962.424742824071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45962.424742824071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45962.424742824071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45962.424742824071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45962.424742824071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45962.424742824071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45962.424742824071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45962.424742824071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45962.424742824071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45962.424742824071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45962.424742824071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45962.424742824071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45962.424742824071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45962.424742824071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45962.424742824071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45962.424742824071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45962.424742824071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45962.424742824071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45962.424742824071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45962.424742824071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45962.424742824071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45962.424742824071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45962.424742824071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45962.424742824071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45962.424742824071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45962.424742824071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45962.424742824071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45962.424742824071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45962.424742824071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45962.424742824071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45962.424742824071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45962.424742824071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45962.424742824071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45962.424742824071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45962.424742824071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45962.424742824071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45962.424742824071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45962.424742824071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45962.424742824071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45962.424742824071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45962.424742824071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45962.424742824071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45962.424742824071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45962.424742824071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45962.424742824071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45962.424742824071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45962.424742824071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45962.424742824071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45962.424742824071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45962.424742824071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45962.424742824071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45962.424742824071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45962.424742824071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45962.424742824071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45962.424742824071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45962.424742824071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45962.424742824071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45962.424742824071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45962.424742824071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45962.424742824071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45962.424742824071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45962.424742824071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45962.424742824071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45962.424742824071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45962.424742824071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45962.424742824071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45962.424742824071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45962.424742824071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45962.424742824071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45962.424742824071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45962.424742824071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45962.424742824071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45962.424742824071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45962.424742824071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45962.424742824071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45962.424742824071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45962.424742824071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45962.424742824071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45962.424742824071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45962.424742824071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45962.424742824071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45962.424742824071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45962.424742824071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45962.424742824071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45962.424742824071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45962.424742824071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45962.424742824071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45962.424742824071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45962.424742824071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45962.424742824071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45962.424742824071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45962.424742824071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45962.424742824071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45962.424742824071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45962.424742824071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45962.424742824071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45962.424742824071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45962.424742824071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45962.424742824071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45962.424742824071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45962.424742824071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45962.424742824071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45962.424742824071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45962.424742824071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45962.424742824071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45962.424742824071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45962.424742824071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45962.424742824071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45962.424742824071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45962.424742824071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45962.424742824071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45962.424742824071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45962.424742824071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45962.424742824071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45962.424742824071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45962.424742824071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45962.424742824071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45962.424742824071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45962.424742824071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45962.424742824071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45962.424742824071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45962.424742824071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45962.424742824071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45962.424742824071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45962.424742824071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45962.424742824071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45962.424742824071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45962.424742824071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45962.424742824071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45962.424742824071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45962.424742824071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45962.424742824071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45962.424742824071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45962.424742824071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45962.424742824071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45962.424742824071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45962.424742824071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45962.424742824071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45962.424742824071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45962.424742824071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45962.424742824071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45962.424742824071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45962.424742824071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45962.424742824071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45962.424742824071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45962.424742824071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45962.424742824071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45962.424742824071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45962.424742824071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45962.424742824071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45962.424742824071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45962.424742824071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45962.424742824071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45962.424742824071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45962.424742824071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45962.424742824071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45962.424742824071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45962.424742824071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45962.424742824071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45962.424742824071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45962.424742824071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45962.424742824071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45962.424742824071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45962.424742824071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45962.424742824071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45962.424742824071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45962.424742824071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45962.424742824071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45962.424742824071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45962.424742824071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45962.424742824071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45962.424742824071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45962.424742824071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45962.424742824071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45962.424742824071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45962.424742824071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45962.424742824071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45962.424742824071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45962.424742824071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45962.424742824071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45962.424742824071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45962.424742824071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45962.424742824071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45962.424742824071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45962.424742824071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45962.424742824071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45962.424742824071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45962.424742824071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45962.424742824071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45962.424742824071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45962.424742824071</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0"/>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39118</v>
      </c>
      <c r="B2" s="94" t="str">
        <f>IFERROR(VLOOKUP(D2,DB!A:K,11,0),"")</f>
        <v>R4</v>
      </c>
      <c r="C2" s="97">
        <v>1</v>
      </c>
      <c r="D2" s="94" t="s">
        <v>35092</v>
      </c>
      <c r="E2" s="98" t="s">
        <v>39021</v>
      </c>
      <c r="F2" s="99">
        <v>45703.480717592596</v>
      </c>
      <c r="G2" s="100">
        <f ca="1">IFERROR(NOW()-F2,"")</f>
        <v>258.94402523147437</v>
      </c>
      <c r="H2" s="99">
        <v>45703.474768518521</v>
      </c>
      <c r="I2" s="99" t="str">
        <f>IFERROR(VLOOKUP(D2,DB!A:F,6,0),"")</f>
        <v>SCECO</v>
      </c>
      <c r="J2" s="99" t="str">
        <f>IFERROR(VLOOKUP(D2,DB!A:G,7,0),"")</f>
        <v>Dead</v>
      </c>
      <c r="K2" s="101" t="s">
        <v>39119</v>
      </c>
      <c r="L2" s="94" t="str">
        <f>IFERROR(VLOOKUP(D2,DB!A:I,9,0),"")</f>
        <v>Latis</v>
      </c>
    </row>
    <row r="3" spans="1:16" ht="26.25" customHeight="1">
      <c r="A3" s="169" t="s">
        <v>39120</v>
      </c>
      <c r="B3" s="119" t="str">
        <f>IFERROR(VLOOKUP(D3,DB!A:K,11,0),"")</f>
        <v>R4</v>
      </c>
      <c r="C3" s="120">
        <v>1</v>
      </c>
      <c r="D3" s="94" t="s">
        <v>28974</v>
      </c>
      <c r="E3" s="98" t="s">
        <v>39021</v>
      </c>
      <c r="F3" s="123">
        <v>45960.96875</v>
      </c>
      <c r="G3" s="124">
        <f ca="1">IFERROR(NOW()-F3,"")</f>
        <v>1.4559928240705631</v>
      </c>
      <c r="H3" s="123">
        <v>45960.963101851848</v>
      </c>
      <c r="I3" s="119" t="str">
        <f>IFERROR(VLOOKUP(D3,DB!A:F,6,0),"")</f>
        <v>SCECO</v>
      </c>
      <c r="J3" s="119" t="str">
        <f>IFERROR(VLOOKUP(D3,DB!A:G,7,0),"")</f>
        <v>Weak</v>
      </c>
      <c r="K3" s="125" t="s">
        <v>39121</v>
      </c>
      <c r="L3" s="121" t="str">
        <f>IFERROR(VLOOKUP(D3,DB!A:I,9,0),"")</f>
        <v>Latis</v>
      </c>
    </row>
    <row r="4" spans="1:16" ht="15" customHeight="1">
      <c r="A4" s="119" t="s">
        <v>39122</v>
      </c>
      <c r="B4" s="119" t="str">
        <f>IFERROR(VLOOKUP(D4,DB!A:K,11,0),"")</f>
        <v>R4</v>
      </c>
      <c r="C4" s="120">
        <v>2</v>
      </c>
      <c r="D4" s="94" t="s">
        <v>36782</v>
      </c>
      <c r="E4" s="98" t="s">
        <v>39021</v>
      </c>
      <c r="F4" s="123">
        <v>45962.376261574071</v>
      </c>
      <c r="G4" s="124">
        <f ca="1">IFERROR(NOW()-F4,"")</f>
        <v>4.8481249999895226E-2</v>
      </c>
      <c r="H4" s="123">
        <v>45962.352060185185</v>
      </c>
      <c r="I4" s="119" t="str">
        <f>IFERROR(VLOOKUP(D4,DB!A:F,6,0),"")</f>
        <v>Generator-SG</v>
      </c>
      <c r="J4" s="119" t="str">
        <f>IFERROR(VLOOKUP(D4,DB!A:G,7,0),"")</f>
        <v>Dead</v>
      </c>
      <c r="K4" s="125" t="s">
        <v>39123</v>
      </c>
      <c r="L4" s="121" t="str">
        <f>IFERROR(VLOOKUP(D4,DB!A:I,9,0),"")</f>
        <v>Latis</v>
      </c>
    </row>
    <row r="5" spans="1:16" ht="15" customHeight="1">
      <c r="A5" s="119" t="s">
        <v>39124</v>
      </c>
      <c r="B5" s="119" t="str">
        <f>IFERROR(VLOOKUP(D5,DB!A:K,11,0),"")</f>
        <v>R4</v>
      </c>
      <c r="C5" s="120">
        <v>1</v>
      </c>
      <c r="D5" s="121" t="s">
        <v>37756</v>
      </c>
      <c r="E5" s="98" t="s">
        <v>39021</v>
      </c>
      <c r="F5" s="123">
        <v>45962.418055555558</v>
      </c>
      <c r="G5" s="124">
        <f ca="1">IFERROR(NOW()-F5,"")</f>
        <v>6.6872685129055753E-3</v>
      </c>
      <c r="H5" s="99">
        <v>45962.388888888891</v>
      </c>
      <c r="I5" s="119" t="str">
        <f>IFERROR(VLOOKUP(D5,DB!A:F,6,0),"")</f>
        <v>SCECO</v>
      </c>
      <c r="J5" s="119" t="str">
        <f>IFERROR(VLOOKUP(D5,DB!A:G,7,0),"")</f>
        <v>Vandalized</v>
      </c>
      <c r="K5" s="125" t="s">
        <v>39125</v>
      </c>
      <c r="L5" s="121" t="str">
        <f>IFERROR(VLOOKUP(D5,DB!A:I,9,0),"")</f>
        <v>Latis</v>
      </c>
    </row>
    <row r="6" spans="1:16" ht="15" customHeight="1">
      <c r="A6" s="119"/>
      <c r="B6" s="119" t="str">
        <f>IFERROR(VLOOKUP(D6,DB!A:K,11,0),"")</f>
        <v/>
      </c>
      <c r="C6" s="120"/>
      <c r="D6" s="121"/>
      <c r="E6" s="98"/>
      <c r="F6" s="123"/>
      <c r="G6" s="124">
        <f ca="1">IFERROR(NOW()-F6,"")</f>
        <v>45962.424742824071</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45962.424742824071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45962.424742824071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45962.424742824071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45962.424742824071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45962.424742824071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45962.424742824071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45962.424742824071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45962.424742824071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45962.424742824071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45962.424742824071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45962.424742824071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45962.424742824071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45962.424742824071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45962.424742824071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45962.424742824071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45962.424742824071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45962.424742824071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45962.424742824071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45962.424742824071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45962.424742824071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45962.424742824071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45962.424742824071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45962.424742824071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45962.424742824071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45962.424742824071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45962.424742824071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45962.424742824071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45962.424742824071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45962.424742824071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45962.424742824071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45962.424742824071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45962.424742824071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45962.424742824071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45962.424742824071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45962.424742824071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45962.424742824071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45962.424742824071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45962.424742824071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45962.424742824071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45962.424742824071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45962.424742824071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45962.424742824071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45962.424742824071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45962.424742824071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45962.424742824071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45962.424742824071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45962.424742824071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45962.424742824071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45962.424742824071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45962.424742824071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45962.424742824071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45962.424742824071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45962.424742824071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45962.424742824071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45962.424742824071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45962.424742824071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45962.424742824071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45962.424742824071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45962.424742824071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45962.424742824071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45962.424742824071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45962.424742824071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45962.424742824071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45962.424742824071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45962.424742824071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45962.424742824071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45962.424742824071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45962.424742824071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45962.424742824071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45962.424742824071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45962.424742824071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45962.424742824071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45962.424742824071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45962.424742824071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45962.424742824071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45962.424742824071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45962.424742824071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45962.424742824071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45962.424742824071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45962.424742824071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45962.424742824071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45962.424742824071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45962.424742824071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45962.424742824071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45962.424742824071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45962.424742824071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45962.424742824071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45962.424742824071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45962.424742824071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45962.424742824071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45962.424742824071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45962.424742824071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45962.424742824071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45962.424742824071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45962.424742824071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45962.424742824071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45962.424742824071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45962.424742824071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45962.424742824071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45962.424742824071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45962.424742824071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45962.424742824071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45962.424742824071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45962.424742824071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45962.424742824071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45962.424742824071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45962.424742824071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45962.424742824071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45962.424742824071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45962.424742824071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45962.424742824071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45962.424742824071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45962.424742824071</v>
      </c>
      <c r="H119" s="123"/>
      <c r="I119" s="119" t="str">
        <f>IFERROR(VLOOKUP(D119,DB!A:F,6,0),"")</f>
        <v/>
      </c>
      <c r="J119" s="119" t="str">
        <f>IFERROR(VLOOKUP(D119,DB!A:G,7,0),"")</f>
        <v/>
      </c>
      <c r="K119" s="125"/>
      <c r="L119" s="121" t="str">
        <f>IFERROR(VLOOKUP(D119,DB!A:I,9,0),"")</f>
        <v/>
      </c>
    </row>
    <row r="120" spans="1:12" ht="15" customHeight="1">
      <c r="A120" s="126"/>
      <c r="B120" s="126" t="str">
        <f>IFERROR(VLOOKUP(D120,DB!A:K,11,0),"")</f>
        <v/>
      </c>
      <c r="C120" s="127"/>
      <c r="D120" s="128"/>
      <c r="E120" s="129"/>
      <c r="F120" s="130"/>
      <c r="G120" s="131">
        <f ca="1">IFERROR(NOW()-F120,"")</f>
        <v>45962.424742824071</v>
      </c>
      <c r="H120" s="130"/>
      <c r="I120" s="126" t="str">
        <f>IFERROR(VLOOKUP(D120,DB!A:F,6,0),"")</f>
        <v/>
      </c>
      <c r="J120" s="126" t="str">
        <f>IFERROR(VLOOKUP(D120,DB!A:G,7,0),"")</f>
        <v/>
      </c>
      <c r="K120" s="132"/>
      <c r="L120" s="128" t="str">
        <f>IFERROR(VLOOKUP(D120,DB!A:I,9,0),"")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39126</v>
      </c>
      <c r="B2" s="37" t="str">
        <f>IFERROR(VLOOKUP(D2,DB!A:K,11,0),"")</f>
        <v>R5</v>
      </c>
      <c r="C2" s="37">
        <v>3</v>
      </c>
      <c r="D2" s="118" t="s">
        <v>36011</v>
      </c>
      <c r="E2" s="37" t="s">
        <v>39021</v>
      </c>
      <c r="F2" s="38">
        <v>45891.832060185188</v>
      </c>
      <c r="G2" s="144">
        <f ca="1">IFERROR(NOW()-F2,"")</f>
        <v>70.592682638882252</v>
      </c>
      <c r="H2" s="38">
        <v>45891.790393518517</v>
      </c>
      <c r="I2" s="37" t="str">
        <f>IFERROR(VLOOKUP(D2,DB!A:F,6,0),"")</f>
        <v>Generator-SG</v>
      </c>
      <c r="J2" s="37" t="str">
        <f>IFERROR(VLOOKUP(D2,DB!A:G,7,0),"")</f>
        <v>Vandalized</v>
      </c>
      <c r="K2" s="37" t="s">
        <v>39127</v>
      </c>
      <c r="L2" s="37" t="str">
        <f>IFERROR(VLOOKUP(D2,DB!A:I,9,0),"")</f>
        <v>Latis</v>
      </c>
      <c r="M2" s="117"/>
    </row>
    <row r="3" spans="1:13" ht="30.75">
      <c r="A3" s="37" t="s">
        <v>39128</v>
      </c>
      <c r="B3" s="37" t="str">
        <f>IFERROR(VLOOKUP(D3,DB!A:K,11,0),"")</f>
        <v>R5</v>
      </c>
      <c r="C3" s="37">
        <v>1</v>
      </c>
      <c r="D3" s="37" t="s">
        <v>33268</v>
      </c>
      <c r="E3" s="37" t="s">
        <v>39102</v>
      </c>
      <c r="F3" s="38">
        <v>45926.188877314817</v>
      </c>
      <c r="G3" s="144">
        <f t="shared" ref="G3" ca="1" si="0">IFERROR(NOW()-F3,"")</f>
        <v>36.235865509253927</v>
      </c>
      <c r="H3" s="38">
        <v>45926.158159722225</v>
      </c>
      <c r="I3" s="37" t="str">
        <f>IFERROR(VLOOKUP(D3,DB!A:F,6,0),"")</f>
        <v>SCECO</v>
      </c>
      <c r="J3" s="37" t="str">
        <f>IFERROR(VLOOKUP(D3,DB!A:G,7,0),"")</f>
        <v>Good</v>
      </c>
      <c r="K3" s="37" t="s">
        <v>39129</v>
      </c>
      <c r="L3" s="37" t="str">
        <f>IFERROR(VLOOKUP(D3,DB!A:I,9,0),"")</f>
        <v>Latis</v>
      </c>
      <c r="M3" s="117"/>
    </row>
    <row r="4" spans="1:13" ht="48" customHeight="1">
      <c r="A4" s="152" t="s">
        <v>39130</v>
      </c>
      <c r="B4" s="152" t="str">
        <f>IFERROR(VLOOKUP(D4,DB!A:K,11,0),"")</f>
        <v>R5</v>
      </c>
      <c r="C4" s="152">
        <v>1</v>
      </c>
      <c r="D4" s="152" t="s">
        <v>34758</v>
      </c>
      <c r="E4" s="152" t="s">
        <v>39102</v>
      </c>
      <c r="F4" s="153">
        <v>45948.661111111112</v>
      </c>
      <c r="G4" s="154">
        <f ca="1">IFERROR(NOW()-F4,"")</f>
        <v>13.763631712958158</v>
      </c>
      <c r="H4" s="153">
        <v>45948.661111111112</v>
      </c>
      <c r="I4" s="152" t="str">
        <f>IFERROR(VLOOKUP(D4,DB!A:F,6,0),"")</f>
        <v>SCECO</v>
      </c>
      <c r="J4" s="152" t="str">
        <f>IFERROR(VLOOKUP(D4,DB!A:G,7,0),"")</f>
        <v>Dead</v>
      </c>
      <c r="K4" s="152" t="s">
        <v>39131</v>
      </c>
      <c r="L4" s="152" t="str">
        <f>IFERROR(VLOOKUP(D4,DB!A:I,9,0),"")</f>
        <v>Latis</v>
      </c>
    </row>
    <row r="5" spans="1:13" ht="15">
      <c r="A5" s="152"/>
      <c r="B5" s="152" t="str">
        <f>IFERROR(VLOOKUP(D5,DB!A:K,11,0),"")</f>
        <v/>
      </c>
      <c r="C5" s="152"/>
      <c r="D5" s="152"/>
      <c r="E5" s="152"/>
      <c r="F5" s="153"/>
      <c r="G5" s="154">
        <f ca="1">IFERROR(NOW()-F5,"")</f>
        <v>45962.424742824071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45962.424742824071</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45962.424742824071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45962.424742824071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45962.424742824071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45962.424742824071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45962.424742824071</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45962.424742824071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45962.424742824071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45962.424742824071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45962.424742824071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45962.424742824071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45962.424742824071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45962.424742824071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45962.424742824071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45962.424742824071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45962.424742824071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45962.424742824071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45962.424742824071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45962.424742824071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45962.424742824071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45962.424742824071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45962.424742824071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45962.424742824071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45962.424742824071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45962.424742824071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45962.424742824071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45962.424742824071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45962.424742824071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45962.424742824071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45962.424742824071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45962.424742824071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45962.424742824071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45962.424742824071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45962.424742824071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45962.424742824071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45962.424742824071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45962.424742824071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45962.424742824071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45962.424742824071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45962.424742824071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45962.424742824071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45962.424742824071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45962.424742824071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45962.424742824071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45962.424742824071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45962.424742824071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45962.424742824071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45962.424742824071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45962.424742824071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45962.424742824071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45962.424742824071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45962.424742824071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45962.424742824071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45962.424742824071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45962.424742824071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45962.424742824071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45962.424742824071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45962.424742824071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45962.424742824071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45962.424742824071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45962.424742824071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45962.424742824071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45962.424742824071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45962.424742824071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45962.424742824071</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45962.424742824071</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45962.424742824071</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45962.424742824071</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45962.424742824071</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45962.424742824071</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45962.424742824071</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45962.424742824071</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45962.424742824071</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45962.424742824071</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45962.424742824071</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45962.424742824071</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45962.424742824071</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45962.424742824071</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45962.424742824071</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45962.424742824071</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45962.424742824071</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45962.424742824071</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45962.424742824071</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45962.424742824071</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45962.424742824071</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45962.424742824071</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45962.424742824071</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45962.424742824071</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45962.424742824071</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45962.424742824071</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45962.424742824071</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45962.424742824071</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45962.424742824071</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45962.424742824071</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45962.424742824071</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45962.424742824071</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45962.424742824071</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45962.424742824071</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45962.424742824071</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45962.424742824071</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45962.424742824071</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45962.424742824071</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45962.424742824071</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45962.424742824071</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45962.424742824071</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45962.424742824071</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45962.424742824071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45962.424742824071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45962.424742824071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45962.424742824071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45962.424742824071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45962.424742824071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45962.424742824071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45962.424742824071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45962.424742824071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45962.424742824071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45962.424742824071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45962.424742824071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45962.424742824071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45962.424742824071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45962.424742824071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45962.424742824071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45962.424742824071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45962.424742824071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45962.424742824071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45962.424742824071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45962.424742824071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45962.424742824071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45962.424742824071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45962.424742824071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45962.424742824071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45962.424742824071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45962.424742824071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45962.424742824071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45962.424742824071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45962.424742824071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45962.424742824071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45962.424742824071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45962.424742824071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45962.424742824071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45962.424742824071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45962.424742824071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45962.424742824071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45962.424742824071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45962.424742824071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45962.424742824071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45962.424742824071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45962.424742824071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45962.424742824071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45962.424742824071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45962.424742824071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45962.424742824071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45962.424742824071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45962.424742824071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45962.424742824071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45962.424742824071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45962.424742824071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45962.424742824071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45962.424742824071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45962.424742824071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45962.424742824071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45962.424742824071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45962.424742824071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45962.424742824071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45962.424742824071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45962.424742824071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45962.424742824071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45962.424742824071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45962.424742824071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45962.424742824071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45962.424742824071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45962.424742824071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45962.424742824071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45962.424742824071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45962.424742824071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45962.424742824071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45962.424742824071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45962.424742824071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45962.424742824071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45962.424742824071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45962.424742824071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45962.424742824071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45962.424742824071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45962.424742824071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45962.424742824071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45962.424742824071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45962.424742824071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45962.424742824071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45962.424742824071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45962.424742824071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45962.424742824071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45962.424742824071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45962.424742824071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45962.424742824071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45962.424742824071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45962.424742824071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45962.424742824071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45962.424742824071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45962.424742824071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45962.424742824071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45962.424742824071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45962.424742824071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45962.424742824071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45962.424742824071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45962.424742824071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45962.424742824071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45962.424742824071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45962.424742824071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45962.424742824071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45962.424742824071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45962.424742824071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45962.424742824071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45962.424742824071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45962.424742824071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45962.424742824071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45962.424742824071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45962.424742824071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45962.424742824071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45962.424742824071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45962.424742824071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45962.424742824071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45962.424742824071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45962.424742824071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45962.424742824071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45962.424742824071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45962.424742824071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45962.424742824071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45962.424742824071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45962.424742824071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45962.424742824071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45962.424742824071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45962.424742824071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45962.424742824071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45962.424742824071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45962.424742824071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45962.424742824071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45962.424742824071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45962.424742824071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45962.424742824071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45962.424742824071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45962.424742824071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45962.424742824071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45962.424742824071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45962.424742824071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45962.424742824071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45962.424742824071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45962.424742824071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45962.424742824071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45962.424742824071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45962.424742824071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45962.424742824071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45962.424742824071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45962.424742824071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45962.424742824071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45962.424742824071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45962.424742824071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45962.424742824071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45962.424742824071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45962.424742824071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45962.424742824071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45962.424742824071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45962.424742824071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45962.424742824071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45962.424742824071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45962.424742824071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45962.424742824071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45962.424742824071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45962.424742824071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45962.424742824071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45962.424742824071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45962.424742824071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45962.424742824071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45962.424742824071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45962.424742824071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45962.424742824071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45962.424742824071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45962.424742824071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45962.424742824071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45962.424742824071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45962.424742824071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45962.424742824071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45962.424742824071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45962.424742824071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45962.424742824071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45962.424742824071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45962.424742824071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45962.424742824071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45962.424742824071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45962.424742824071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45962.424742824071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45962.424742824071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45962.424742824071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45962.424742824071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45962.424742824071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45962.424742824071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45962.424742824071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45962.424742824071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45962.424742824071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45962.424742824071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45962.424742824071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45962.424742824071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45962.424742824071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45962.424742824071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45962.424742824071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45962.424742824071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45962.424742824071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45962.424742824071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45962.424742824071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45962.424742824071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45962.424742824071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45962.424742824071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45962.424742824071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45962.424742824071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45962.424742824071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45962.424742824071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45962.424742824071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45962.424742824071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45962.424742824071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45962.424742824071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45962.424742824071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45962.424742824071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45962.424742824071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45962.424742824071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45962.424742824071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45962.424742824071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45962.424742824071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45962.424742824071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45962.424742824071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45962.424742824071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45962.424742824071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45962.424742824071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45962.424742824071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45962.424742824071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45962.424742824071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45962.424742824071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45962.424742824071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45962.424742824071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45962.424742824071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45962.424742824071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45962.424742824071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45962.424742824071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45962.424742824071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45962.424742824071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45962.424742824071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45962.424742824071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45962.424742824071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45962.424742824071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45962.424742824071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45962.424742824071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45962.424742824071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45962.424742824071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45962.424742824071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45962.424742824071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45962.424742824071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45962.424742824071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45962.424742824071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45962.424742824071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45962.424742824071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45962.424742824071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45962.424742824071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45962.424742824071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45962.424742824071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45962.424742824071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45962.424742824071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45962.424742824071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45962.424742824071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45962.424742824071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45962.424742824071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45962.424742824071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45962.424742824071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45962.424742824071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45962.424742824071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45962.424742824071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45962.424742824071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45962.424742824071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45962.424742824071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45962.424742824071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45962.424742824071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45962.424742824071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45962.424742824071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45962.424742824071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45962.424742824071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45962.424742824071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45962.424742824071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45962.424742824071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45962.424742824071</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8"/>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39132</v>
      </c>
      <c r="B2" s="103" t="str">
        <f>IFERROR(VLOOKUP(D2,DB!A:K,11,0),"")</f>
        <v>R6</v>
      </c>
      <c r="C2" s="105">
        <v>2</v>
      </c>
      <c r="D2" s="103" t="s">
        <v>30989</v>
      </c>
      <c r="E2" s="106" t="s">
        <v>39021</v>
      </c>
      <c r="F2" s="107">
        <v>45962.377071759256</v>
      </c>
      <c r="G2" s="77">
        <f ca="1">IFERROR(NOW()-F2,"-")</f>
        <v>4.7671064814494457E-2</v>
      </c>
      <c r="H2" s="107">
        <v>45962.367546296293</v>
      </c>
      <c r="I2" s="103" t="str">
        <f>IFERROR(VLOOKUP(D2,DB!A:F,6,0),"")</f>
        <v>SCECO</v>
      </c>
      <c r="J2" s="102" t="str">
        <f>IFERROR(VLOOKUP(D2,DB!A:G,7,0),"")</f>
        <v>Vandalized</v>
      </c>
      <c r="K2" s="108" t="s">
        <v>39133</v>
      </c>
      <c r="L2" s="109" t="str">
        <f>IFERROR(VLOOKUP(D2,DB!A:I,9,0),"")</f>
        <v>Latis</v>
      </c>
    </row>
    <row r="3" spans="1:16383" ht="31.5" customHeight="1">
      <c r="A3" s="104" t="s">
        <v>39134</v>
      </c>
      <c r="B3" s="103" t="str">
        <f>IFERROR(VLOOKUP(D3,DB!A:K,11,0),"")</f>
        <v>R6</v>
      </c>
      <c r="C3" s="105">
        <v>2</v>
      </c>
      <c r="D3" s="103" t="s">
        <v>29994</v>
      </c>
      <c r="E3" s="106" t="s">
        <v>39102</v>
      </c>
      <c r="F3" s="107"/>
      <c r="G3" s="77">
        <f ca="1">IFERROR(NOW()-F3,"-")</f>
        <v>45962.424742824071</v>
      </c>
      <c r="H3" s="107">
        <v>45962.328703703701</v>
      </c>
      <c r="I3" s="103" t="str">
        <f>IFERROR(VLOOKUP(D3,DB!A:F,6,0),"")</f>
        <v>SCECO</v>
      </c>
      <c r="J3" s="102" t="str">
        <f>IFERROR(VLOOKUP(D3,DB!A:G,7,0),"")</f>
        <v>Dead</v>
      </c>
      <c r="K3" s="108" t="s">
        <v>39135</v>
      </c>
      <c r="L3" s="109" t="str">
        <f>IFERROR(VLOOKUP(D3,DB!A:I,9,0),"")</f>
        <v>Latis</v>
      </c>
    </row>
    <row r="4" spans="1:16383" ht="31.5" customHeight="1">
      <c r="A4" s="104"/>
      <c r="B4" s="103" t="str">
        <f>IFERROR(VLOOKUP(D4,DB!A:K,11,0),"")</f>
        <v/>
      </c>
      <c r="C4" s="105"/>
      <c r="D4" s="103"/>
      <c r="E4" s="106"/>
      <c r="F4" s="107"/>
      <c r="G4" s="77">
        <f ca="1">IFERROR(NOW()-F4,"-")</f>
        <v>45962.424742824071</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45962.424742824071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45962.424742824071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45962.424742824071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45962.424742824071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45962.424742824071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45962.424742824071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45962.424742824071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45962.424742824071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45962.424742824071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45962.424742824071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45962.424742824071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45962.424742824071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45962.424742824071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45962.424742824071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45962.424742824071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45962.424742824071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45962.424742824071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45962.424742824071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45962.424742824071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45962.424742824071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45962.424742824071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45962.424742824071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45962.424742824071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45962.424742824071</v>
      </c>
      <c r="H28" s="107"/>
      <c r="I28" s="103" t="str">
        <f>IFERROR(VLOOKUP(D28,DB!A:F,6,0),"")</f>
        <v/>
      </c>
      <c r="J28" s="102" t="str">
        <f>IFERROR(VLOOKUP(D28,DB!A:G,7,0),"")</f>
        <v/>
      </c>
      <c r="K28" s="108"/>
      <c r="L28" s="109" t="str">
        <f>IFERROR(VLOOKUP(D28,DB!A:I,9,0),"")</f>
        <v/>
      </c>
    </row>
  </sheetData>
  <dataValidations count="2">
    <dataValidation allowBlank="1" showInputMessage="1" showErrorMessage="1" sqref="E1" xr:uid="{380493DB-286A-4683-AF55-C78F04945A49}"/>
    <dataValidation type="list" allowBlank="1" showInputMessage="1" showErrorMessage="1" sqref="E2:E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2025-11-01T07:12:55Z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