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099" documentId="13_ncr:1_{F6CB121F-512D-4AA6-A0C1-0FB36C537598}" xr6:coauthVersionLast="47" xr6:coauthVersionMax="47" xr10:uidLastSave="{4AB8AB35-6AB9-4B0D-BB10-A4B577E51DEE}"/>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2" i="6"/>
  <c r="G23" i="6"/>
  <c r="G24"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5" i="5"/>
  <c r="B6" i="5"/>
  <c r="B7" i="5"/>
  <c r="B8" i="5"/>
  <c r="B9" i="5"/>
  <c r="B10" i="5"/>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4" i="2"/>
  <c r="G4" i="2"/>
  <c r="I4" i="2"/>
  <c r="J4" i="2"/>
  <c r="L4" i="2"/>
  <c r="B5" i="2"/>
  <c r="G5" i="2"/>
  <c r="I5" i="2"/>
  <c r="J5" i="2"/>
  <c r="L5" i="2"/>
  <c r="B6" i="2"/>
  <c r="G6" i="2"/>
  <c r="I6" i="2"/>
  <c r="J6" i="2"/>
  <c r="L6" i="2"/>
  <c r="B7" i="2"/>
  <c r="G7" i="2"/>
  <c r="I7" i="2"/>
  <c r="J7" i="2"/>
  <c r="L7" i="2"/>
  <c r="B8" i="2"/>
  <c r="G8" i="2"/>
  <c r="I8" i="2"/>
  <c r="J8" i="2"/>
  <c r="L8" i="2"/>
  <c r="B9" i="2"/>
  <c r="G9" i="2"/>
  <c r="I9" i="2"/>
  <c r="J9" i="2"/>
  <c r="L9" i="2"/>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<sst xmlns="http://schemas.openxmlformats.org/spreadsheetml/2006/main" count="180285" uniqueCount="39127">
  <si>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</si>
  <si>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</si>
  <si>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</si>
  <si>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</si>
  <si>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</si>
  <si>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</si>
  <si>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</si>
  <si>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</si>
  <si>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</si>
  <si>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</si>
  <si>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</si>
  <si>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</si>
  <si>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</si>
  <si>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</si>
  <si>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</si>
  <si>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</si>
  <si>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</si>
  <si>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</si>
  <si>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</si>
  <si>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</si>
  <si>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</si>
  <si>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</si>
  <si>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</si>
  <si>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</si>
  <si>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</si>
  <si>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</si>
  <si>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</si>
  <si>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</si>
  <si>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</si>
  <si>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</si>
  <si>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</si>
  <si>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</si>
  <si>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</si>
  <si>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</si>
  <si>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</si>
  <si>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</si>
  <si>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</si>
  <si>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</si>
  <si>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</si>
  <si>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</si>
  <si>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</si>
  <si>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</si>
  <si>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</si>
  <si>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</si>
  <si>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</si>
  <si>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</si>
  <si>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</si>
  <si>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</si>
  <si>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</si>
  <si>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</si>
  <si>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</si>
  <si>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</si>
  <si>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</si>
  <si>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</si>
  <si>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</si>
  <si>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</si>
  <si>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</si>
  <si>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</si>
  <si>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</si>
  <si>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</si>
  <si>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</si>
  <si>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</si>
  <si>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</si>
  <si>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</si>
  <si>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</si>
  <si>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</si>
  <si>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</si>
  <si>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</si>
  <si>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</si>
  <si>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</si>
  <si>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</si>
  <si>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</si>
  <si>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</si>
  <si>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</si>
  <si>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</si>
  <si>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</si>
  <si>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</si>
  <si>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</si>
  <si>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</si>
  <si>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</si>
  <si>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</si>
  <si>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</si>
  <si>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</si>
  <si>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</si>
  <si>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</si>
  <si>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</si>
  <si>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</si>
  <si>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</si>
  <si>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</si>
  <si>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</si>
  <si>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</si>
  <si>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</si>
  <si>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</si>
  <si>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</si>
  <si>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</si>
  <si>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</si>
  <si>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</si>
  <si>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</si>
  <si>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</si>
  <si>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</si>
  <si>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</si>
  <si>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</si>
  <si>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</si>
  <si>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</si>
  <si>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</si>
  <si>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</si>
  <si>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</si>
  <si>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</si>
  <si>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</si>
  <si>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</si>
  <si>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</si>
  <si>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</si>
  <si>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</si>
  <si>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</si>
  <si>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</si>
  <si>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</si>
  <si>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</si>
  <si>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</si>
  <si>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</si>
  <si>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</si>
  <si>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</si>
  <si>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</si>
  <si>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</si>
  <si>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</si>
  <si>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</si>
  <si>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</si>
  <si>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</si>
  <si>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</si>
  <si>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</si>
  <si>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</si>
  <si>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</si>
  <si>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</si>
  <si>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</si>
  <si>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</si>
  <si>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</si>
  <si>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</si>
  <si>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</si>
  <si>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</si>
  <si>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</si>
  <si>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</si>
  <si>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</si>
  <si>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</si>
  <si>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</si>
  <si>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</si>
  <si>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</si>
  <si>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</si>
  <si>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</si>
  <si>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</si>
  <si>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</si>
  <si>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</si>
  <si>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</si>
  <si>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</si>
  <si>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</si>
  <si>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</si>
  <si>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</si>
  <si>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</si>
  <si>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</si>
  <si>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</si>
  <si>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</si>
  <si>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</si>
  <si>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</si>
  <si>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</si>
  <si>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</si>
  <si>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</si>
  <si>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</si>
  <si>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</si>
  <si>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</si>
  <si>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</si>
  <si>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</si>
  <si>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</si>
  <si>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</si>
  <si>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</si>
  <si>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</si>
  <si>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</si>
  <si>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</si>
  <si>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</si>
  <si>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</si>
  <si>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</si>
  <si>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</si>
  <si>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</si>
  <si>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</si>
  <si>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</si>
  <si>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</si>
  <si>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</si>
  <si>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</si>
  <si>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</si>
  <si>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</si>
  <si>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</si>
  <si>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</si>
  <si>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</si>
  <si>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</si>
  <si>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</si>
  <si>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</si>
  <si>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</si>
  <si>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</si>
  <si>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</si>
  <si>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</si>
  <si>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</si>
  <si>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</si>
  <si>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</si>
  <si>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</si>
  <si>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</si>
  <si>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</si>
  <si>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</si>
  <si>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</si>
  <si>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</si>
  <si>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</si>
  <si>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</si>
  <si>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</si>
  <si>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</si>
  <si>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</si>
  <si>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</si>
  <si>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</si>
  <si>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</si>
  <si>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</si>
  <si>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</si>
  <si>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</si>
  <si>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</si>
  <si>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</si>
  <si>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</si>
  <si>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</si>
  <si>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</si>
  <si>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</si>
  <si>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</si>
  <si>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</si>
  <si>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</si>
  <si>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</si>
  <si>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</si>
  <si>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</si>
  <si>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</si>
  <si>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</si>
  <si>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</si>
  <si>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</si>
  <si>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</si>
  <si>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</si>
  <si>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</si>
  <si>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</si>
  <si>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</si>
  <si>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</si>
  <si>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</si>
  <si>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</si>
  <si>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</si>
  <si>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</si>
  <si>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</si>
  <si>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</si>
  <si>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</si>
  <si>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</si>
  <si>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</si>
  <si>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</si>
  <si>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</si>
  <si>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</si>
  <si>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</si>
  <si>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</si>
  <si>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</si>
  <si>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</si>
  <si>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</si>
  <si>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</si>
  <si>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</si>
  <si>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</si>
  <si>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</si>
  <si>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</si>
  <si>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</si>
  <si>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</si>
  <si>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</si>
  <si>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</si>
  <si>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</si>
  <si>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</si>
  <si>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</si>
  <si>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</si>
  <si>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</si>
  <si>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</si>
  <si>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</si>
  <si>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</si>
  <si>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</si>
  <si>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</si>
  <si>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</si>
  <si>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</si>
  <si>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</si>
  <si>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</si>
  <si>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</si>
  <si>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</si>
  <si>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</si>
  <si>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</si>
  <si>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</si>
  <si>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</si>
  <si>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</si>
  <si>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</si>
  <si>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</si>
  <si>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</si>
  <si>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</si>
  <si>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</si>
  <si>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</si>
  <si>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</si>
  <si>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</si>
  <si>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</si>
  <si>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</si>
  <si>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</si>
  <si>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</si>
  <si>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</si>
  <si>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</si>
  <si>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</si>
  <si>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</si>
  <si>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</si>
  <si>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</si>
  <si>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</si>
  <si>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</si>
  <si>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</si>
  <si>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</si>
  <si>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</si>
  <si>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</si>
  <si>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</si>
  <si>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</si>
  <si>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</si>
  <si>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</si>
  <si>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</si>
  <si>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</si>
  <si>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</si>
  <si>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</si>
  <si>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</si>
  <si>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</si>
  <si>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</si>
  <si>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</si>
  <si>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</si>
  <si>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</si>
  <si>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</si>
  <si>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</si>
  <si>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</si>
  <si>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</si>
  <si>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</si>
  <si>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</si>
  <si>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</si>
  <si>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</si>
  <si>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</si>
  <si>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</si>
  <si>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</si>
  <si>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</si>
  <si>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</si>
  <si>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</si>
  <si>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</si>
  <si>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</si>
  <si>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</si>
  <si>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</si>
  <si>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</si>
  <si>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</si>
  <si>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</si>
  <si>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</si>
  <si>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</si>
  <si>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</si>
  <si>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</si>
  <si>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</si>
  <si>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</si>
  <si>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</si>
  <si>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</si>
  <si>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</si>
  <si>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</si>
  <si>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</si>
  <si>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</si>
  <si>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</si>
  <si>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</si>
  <si>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</si>
  <si>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</si>
  <si>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</si>
  <si>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</si>
  <si>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</si>
  <si>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</si>
  <si>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</si>
  <si>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</si>
  <si>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</si>
  <si>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</si>
  <si>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</si>
  <si>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</si>
  <si>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</si>
  <si>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</si>
  <si>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</si>
  <si>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</si>
  <si>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</si>
  <si>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</si>
  <si>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</si>
  <si>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</si>
  <si>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</si>
  <si>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</si>
  <si>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</si>
  <si>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</si>
  <si>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</si>
  <si>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</si>
  <si>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</si>
  <si>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</si>
  <si>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</si>
  <si>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</si>
  <si>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</si>
  <si>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</si>
  <si>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</si>
  <si>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</si>
  <si>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</si>
  <si>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</si>
  <si>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</si>
  <si>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</si>
  <si>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</si>
  <si>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</si>
  <si>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</si>
  <si>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</si>
  <si>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</si>
  <si>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</si>
  <si>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</si>
  <si>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</si>
  <si>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</si>
  <si>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</si>
  <si>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</si>
  <si>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</si>
  <si>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</si>
  <si>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</si>
  <si>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</si>
  <si>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</si>
  <si>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</si>
  <si>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</si>
  <si>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</si>
  <si>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</si>
  <si>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</si>
  <si>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</si>
  <si>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</si>
  <si>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</si>
  <si>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</si>
  <si>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</si>
  <si>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</si>
  <si>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</si>
  <si>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</si>
  <si>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</si>
  <si>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</si>
  <si>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</si>
  <si>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</si>
  <si>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</si>
  <si>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</si>
  <si>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</si>
  <si>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</si>
  <si>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</si>
  <si>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</si>
  <si>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</si>
  <si>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</si>
  <si>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</si>
  <si>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</si>
  <si>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</si>
  <si>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</si>
  <si>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</si>
  <si>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</si>
  <si>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</si>
  <si>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</si>
  <si>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</si>
  <si>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</si>
  <si>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</si>
  <si>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</si>
  <si>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</si>
  <si>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</si>
  <si>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</si>
  <si>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</si>
  <si>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</si>
  <si>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</si>
  <si>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</si>
  <si>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</si>
  <si>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</si>
  <si>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</si>
  <si>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</si>
  <si>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</si>
  <si>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</si>
  <si>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</si>
  <si>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</si>
  <si>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</si>
  <si>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</si>
  <si>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</si>
  <si>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</si>
  <si>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</si>
  <si>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</si>
  <si>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</si>
  <si>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</si>
  <si>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</si>
  <si>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</si>
  <si>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</si>
  <si>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</si>
  <si>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</si>
  <si>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</si>
  <si>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</si>
  <si>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</si>
  <si>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</si>
  <si>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</si>
  <si>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</si>
  <si>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</si>
  <si>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</si>
  <si>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</si>
  <si>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</si>
  <si>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</si>
  <si>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</si>
  <si>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</si>
  <si>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</si>
  <si>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</si>
  <si>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</si>
  <si>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</si>
  <si>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</si>
  <si>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</si>
  <si>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</si>
  <si>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</si>
  <si>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</si>
  <si>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</si>
  <si>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</si>
  <si>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</si>
  <si>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</si>
  <si>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</si>
  <si>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</si>
  <si>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</si>
  <si>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</si>
  <si>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</si>
  <si>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</si>
  <si>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</si>
  <si>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</si>
  <si>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</si>
  <si>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</si>
  <si>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</si>
  <si>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</si>
  <si>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</si>
  <si>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</si>
  <si>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</si>
  <si>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</si>
  <si>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</si>
  <si>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</si>
  <si>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</si>
  <si>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</si>
  <si>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</si>
  <si>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</si>
  <si>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</si>
  <si>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</si>
  <si>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</si>
  <si>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</si>
  <si>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</si>
  <si>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</si>
  <si>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</si>
  <si>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</si>
  <si>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</si>
  <si>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</si>
  <si>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</si>
  <si>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</si>
  <si>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</si>
  <si>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</si>
  <si>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</si>
  <si>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</si>
  <si>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</si>
  <si>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</si>
  <si>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</si>
  <si>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</si>
  <si>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</si>
  <si>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</si>
  <si>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</si>
  <si>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</si>
  <si>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</si>
  <si>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</si>
  <si>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</si>
  <si>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</si>
  <si>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</si>
  <si>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</si>
  <si>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</si>
  <si>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</si>
  <si>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</si>
  <si>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</si>
  <si>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</si>
  <si>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</si>
  <si>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</si>
  <si>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</si>
  <si>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</si>
  <si>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</si>
  <si>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</si>
  <si>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</si>
  <si>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</si>
  <si>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</si>
  <si>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</si>
  <si>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</si>
  <si>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</si>
  <si>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</si>
  <si>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</si>
  <si>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</si>
  <si>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</si>
  <si>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</si>
  <si>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</si>
  <si>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</si>
  <si>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</si>
  <si>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</si>
  <si>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</si>
  <si>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</si>
  <si>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</si>
  <si>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</si>
  <si>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</si>
  <si>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</si>
  <si>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</si>
  <si>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</si>
  <si>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</si>
  <si>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</si>
  <si>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</si>
  <si>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</si>
  <si>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</si>
  <si>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</si>
  <si>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</si>
  <si>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</si>
  <si>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</si>
  <si>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</si>
  <si>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</si>
  <si>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</si>
  <si>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</si>
  <si>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</si>
  <si>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</si>
  <si>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</si>
  <si>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</si>
  <si>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</si>
  <si>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</si>
  <si>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</si>
  <si>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</si>
  <si>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</si>
  <si>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</si>
  <si>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</si>
  <si>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</si>
  <si>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</si>
  <si>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</si>
  <si>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</si>
  <si>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</si>
  <si>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</si>
  <si>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</si>
  <si>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</si>
  <si>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</si>
  <si>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</si>
  <si>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</si>
  <si>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</si>
  <si>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</si>
  <si>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</si>
  <si>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</si>
  <si>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</si>
  <si>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</si>
  <si>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</si>
  <si>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</si>
  <si>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</si>
  <si>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</si>
  <si>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</si>
  <si>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</si>
  <si>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</si>
  <si>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</si>
  <si>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</si>
  <si>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</si>
  <si>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</si>
  <si>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</si>
  <si>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</si>
  <si>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</si>
  <si>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</si>
  <si>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</si>
  <si>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</si>
  <si>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</si>
  <si>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</si>
  <si>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</si>
  <si>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</si>
  <si>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</si>
  <si>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</si>
  <si>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</si>
  <si>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</si>
  <si>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</si>
  <si>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</si>
  <si>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</si>
  <si>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</si>
  <si>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</si>
  <si>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</si>
  <si>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</si>
  <si>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</si>
  <si>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</si>
  <si>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</si>
  <si>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</si>
  <si>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</si>
  <si>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</si>
  <si>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</si>
  <si>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</si>
  <si>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</si>
  <si>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</si>
  <si>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</si>
  <si>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</si>
  <si>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</si>
  <si>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</si>
  <si>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</si>
  <si>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</si>
  <si>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</si>
  <si>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</si>
  <si>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</si>
  <si>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</si>
  <si>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</si>
  <si>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</si>
  <si>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</si>
  <si>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</si>
  <si>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</si>
  <si>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</si>
  <si>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</si>
  <si>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</si>
  <si>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</si>
  <si>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</si>
  <si>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</si>
  <si>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</si>
  <si>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</si>
  <si>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</si>
  <si>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</si>
  <si>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</si>
  <si>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</si>
  <si>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</si>
  <si>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</si>
  <si>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</si>
  <si>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</si>
  <si>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</si>
  <si>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</si>
  <si>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</si>
  <si>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</si>
  <si>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</si>
  <si>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</si>
  <si>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</si>
  <si>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</si>
  <si>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</si>
  <si>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</si>
  <si>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</si>
  <si>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</si>
  <si>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</si>
  <si>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</si>
  <si>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</si>
  <si>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</si>
  <si>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</si>
  <si>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</si>
  <si>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</si>
  <si>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</si>
  <si>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</si>
  <si>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</si>
  <si>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</si>
  <si>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</si>
  <si>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</si>
  <si>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</si>
  <si>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</si>
  <si>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</si>
  <si>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</si>
  <si>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</si>
  <si>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</si>
  <si>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</si>
  <si>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</si>
  <si>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</si>
  <si>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</si>
  <si>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</si>
  <si>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</si>
  <si>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</si>
  <si>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</si>
  <si>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</si>
  <si>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</si>
  <si>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</si>
  <si>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</si>
  <si>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</si>
  <si>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</si>
  <si>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</si>
  <si>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</si>
  <si>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</si>
  <si>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</si>
  <si>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</si>
  <si>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</si>
  <si>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</si>
  <si>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</si>
  <si>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</si>
  <si>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</si>
  <si>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</si>
  <si>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</si>
  <si>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</si>
  <si>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</si>
  <si>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</si>
  <si>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</si>
  <si>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</si>
  <si>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</si>
  <si>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</si>
  <si>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</si>
  <si>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</si>
  <si>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</si>
  <si>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</si>
  <si>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</si>
  <si>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</si>
  <si>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</si>
  <si>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</si>
  <si>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</si>
  <si>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</si>
  <si>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</si>
  <si>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</si>
  <si>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</si>
  <si>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</si>
  <si>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</si>
  <si>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</si>
  <si>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</si>
  <si>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</si>
  <si>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</si>
  <si>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</si>
  <si>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</si>
  <si>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</si>
  <si>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</si>
  <si>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</si>
  <si>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</si>
  <si>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</si>
  <si>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</si>
  <si>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</si>
  <si>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</si>
  <si>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</si>
  <si>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</si>
  <si>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</si>
  <si>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</si>
  <si>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</si>
  <si>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</si>
  <si>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</si>
  <si>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</si>
  <si>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</si>
  <si>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</si>
  <si>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</si>
  <si>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</si>
  <si>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</si>
  <si>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</si>
  <si>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</si>
  <si>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</si>
  <si>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</si>
  <si>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</si>
  <si>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</si>
  <si>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</si>
  <si>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</si>
  <si>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</si>
  <si>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</si>
  <si>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</si>
  <si>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</si>
  <si>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</si>
  <si>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</si>
  <si>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</si>
  <si>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</si>
  <si>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</si>
  <si>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</si>
  <si>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</si>
  <si>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</si>
  <si>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</si>
  <si>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</si>
  <si>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</si>
  <si>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</si>
  <si>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</si>
  <si>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</si>
  <si>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</si>
  <si>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</si>
  <si>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</si>
  <si>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</si>
  <si>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</si>
  <si>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</si>
  <si>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</si>
  <si>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</si>
  <si>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</si>
  <si>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</si>
  <si>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</si>
  <si>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</si>
  <si>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</si>
  <si>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</si>
  <si>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</si>
  <si>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</si>
  <si>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</si>
  <si>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</si>
  <si>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</si>
  <si>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</si>
  <si>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</si>
  <si>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</si>
  <si>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</si>
  <si>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</si>
  <si>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</si>
  <si>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</si>
  <si>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</si>
  <si>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</si>
  <si>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</si>
  <si>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</si>
  <si>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</si>
  <si>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</si>
  <si>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</si>
  <si>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</si>
  <si>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</si>
  <si>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</si>
  <si>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</si>
  <si>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</si>
  <si>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</si>
  <si>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</si>
  <si>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</si>
  <si>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</si>
  <si>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</si>
  <si>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</si>
  <si>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</si>
  <si>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</si>
  <si>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</si>
  <si>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</si>
  <si>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</si>
  <si>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</si>
  <si>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</si>
  <si>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</si>
  <si>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</si>
  <si>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</si>
  <si>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</si>
  <si>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</si>
  <si>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</si>
  <si>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</si>
  <si>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</si>
  <si>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</si>
  <si>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</si>
  <si>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</si>
  <si>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</si>
  <si>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</si>
  <si>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</si>
  <si>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</si>
  <si>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</si>
  <si>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</si>
  <si>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</si>
  <si>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</si>
  <si>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</si>
  <si>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</si>
  <si>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</si>
  <si>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</si>
  <si>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</si>
  <si>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</si>
  <si>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</si>
  <si>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</si>
  <si>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</si>
  <si>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</si>
  <si>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</si>
  <si>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</si>
  <si>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</si>
  <si>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</si>
  <si>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</si>
  <si>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</si>
  <si>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</si>
  <si>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</si>
  <si>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</si>
  <si>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</si>
  <si>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</si>
  <si>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</si>
  <si>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</si>
  <si>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</si>
  <si>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</si>
  <si>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</si>
  <si>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</si>
  <si>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</si>
  <si>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</si>
  <si>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</si>
  <si>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</si>
  <si>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</si>
  <si>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</si>
  <si>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</si>
  <si>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</si>
  <si>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</si>
  <si>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</si>
  <si>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</si>
  <si>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</si>
  <si>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</si>
  <si>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</si>
  <si>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</si>
  <si>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</si>
  <si>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</si>
  <si>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</si>
  <si>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</si>
  <si>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</si>
  <si>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</si>
  <si>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</si>
  <si>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</si>
  <si>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</si>
  <si>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</si>
  <si>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</si>
  <si>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</si>
  <si>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</si>
  <si>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</si>
  <si>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</si>
  <si>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</si>
  <si>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</si>
  <si>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</si>
  <si>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</si>
  <si>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</si>
  <si>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</si>
  <si>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</si>
  <si>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</si>
  <si>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</si>
  <si>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</si>
  <si>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</si>
  <si>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</si>
  <si>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</si>
  <si>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</si>
  <si>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</si>
  <si>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</si>
  <si>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</si>
  <si>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</si>
  <si>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</si>
  <si>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</si>
  <si>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</si>
  <si>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</si>
  <si>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</si>
  <si>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</si>
  <si>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</si>
  <si>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</si>
  <si>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</si>
  <si>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</si>
  <si>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</si>
  <si>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</si>
  <si>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</si>
  <si>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</si>
  <si>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</si>
  <si>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</si>
  <si>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</si>
  <si>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</si>
  <si>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</si>
  <si>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</si>
  <si>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</si>
  <si>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</si>
  <si>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</si>
  <si>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</si>
  <si>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</si>
  <si>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</si>
  <si>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</si>
  <si>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</si>
  <si>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</si>
  <si>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</si>
  <si>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</si>
  <si>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</si>
  <si>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</si>
  <si>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</si>
  <si>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</si>
  <si>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</si>
  <si>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</si>
  <si>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</si>
  <si>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</si>
  <si>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</si>
  <si>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</si>
  <si>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</si>
  <si>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</si>
  <si>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</si>
  <si>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</si>
  <si>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</si>
  <si>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</si>
  <si>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</si>
  <si>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</si>
  <si>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</si>
  <si>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</si>
  <si>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</si>
  <si>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</si>
  <si>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</si>
  <si>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</si>
  <si>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</si>
  <si>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</si>
  <si>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</si>
  <si>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</si>
  <si>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</si>
  <si>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</si>
  <si>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</si>
  <si>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</si>
  <si>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</si>
  <si>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</si>
  <si>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</si>
  <si>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</si>
  <si>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</si>
  <si>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</si>
  <si>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</si>
  <si>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</si>
  <si>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</si>
  <si>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</si>
  <si>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</si>
  <si>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</si>
  <si>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</si>
  <si>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</si>
  <si>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</si>
  <si>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</si>
  <si>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</si>
  <si>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</si>
  <si>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</si>
  <si>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</si>
  <si>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</si>
  <si>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</si>
  <si>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</si>
  <si>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</si>
  <si>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</si>
  <si>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</si>
  <si>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</si>
  <si>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</si>
  <si>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</si>
  <si>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</si>
  <si>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</si>
  <si>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</si>
  <si>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</si>
  <si>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</si>
  <si>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</si>
  <si>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</si>
  <si>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</si>
  <si>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</si>
  <si>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</si>
  <si>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</si>
  <si>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</si>
  <si>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</si>
  <si>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</si>
  <si>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</si>
  <si>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</si>
  <si>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</si>
  <si>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</si>
  <si>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</si>
  <si>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</si>
  <si>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</si>
  <si>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</si>
  <si>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</si>
  <si>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</si>
  <si>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</si>
  <si>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</si>
  <si>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</si>
  <si>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</si>
  <si>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</si>
  <si>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</si>
  <si>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</si>
  <si>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</si>
  <si>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</si>
  <si>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</si>
  <si>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</si>
  <si>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</si>
  <si>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</si>
  <si>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</si>
  <si>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</si>
  <si>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</si>
  <si>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</si>
  <si>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</si>
  <si>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</si>
  <si>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</si>
  <si>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</si>
  <si>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</si>
  <si>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</si>
  <si>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</si>
  <si>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</si>
  <si>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</si>
  <si>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</si>
  <si>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</si>
  <si>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</si>
  <si>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</si>
  <si>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</si>
  <si>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</si>
  <si>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</si>
  <si>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</si>
  <si>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</si>
  <si>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</si>
  <si>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</si>
  <si>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</si>
  <si>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</si>
  <si>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</si>
  <si>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</si>
  <si>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</si>
  <si>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</si>
  <si>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</si>
  <si>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</si>
  <si>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</si>
  <si>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</si>
  <si>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</si>
  <si>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</si>
  <si>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</si>
  <si>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</si>
  <si>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</si>
  <si>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</si>
  <si>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</si>
  <si>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</si>
  <si>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</si>
  <si>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</si>
  <si>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</si>
  <si>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</si>
  <si>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</si>
  <si>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</si>
  <si>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</si>
  <si>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</si>
  <si>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</si>
  <si>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</si>
  <si>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</si>
  <si>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</si>
  <si>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</si>
  <si>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</si>
  <si>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</si>
  <si>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</si>
  <si>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</si>
  <si>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</si>
  <si>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</si>
  <si>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</si>
  <si>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</si>
  <si>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</si>
  <si>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</si>
  <si>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</si>
  <si>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</si>
  <si>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</si>
  <si>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</si>
  <si>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</si>
  <si>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</si>
  <si>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</si>
  <si>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</si>
  <si>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</si>
  <si>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</si>
  <si>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</si>
  <si>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</si>
  <si>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</si>
  <si>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</si>
  <si>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</si>
  <si>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</si>
  <si>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</si>
  <si>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</si>
  <si>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</si>
  <si>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</si>
  <si>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</si>
  <si>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</si>
  <si>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</si>
  <si>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</si>
  <si>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</si>
  <si>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</si>
  <si>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</si>
  <si>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</si>
  <si>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</si>
  <si>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</si>
  <si>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</si>
  <si>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</si>
  <si>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</si>
  <si>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</si>
  <si>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</si>
  <si>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</si>
  <si>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</si>
  <si>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</si>
  <si>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</si>
  <si>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</si>
  <si>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</si>
  <si>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</si>
  <si>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</si>
  <si>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</si>
  <si>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</si>
  <si>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</si>
  <si>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</si>
  <si>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</si>
  <si>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</si>
  <si>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</si>
  <si>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</si>
  <si>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</si>
  <si>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</si>
  <si>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</si>
  <si>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</si>
  <si>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</si>
  <si>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</si>
  <si>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</si>
  <si>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</si>
  <si>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</si>
  <si>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</si>
  <si>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</si>
  <si>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</si>
  <si>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</si>
  <si>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</si>
  <si>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</si>
  <si>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</si>
  <si>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</si>
  <si>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</si>
  <si>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</si>
  <si>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</si>
  <si>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</si>
  <si>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</si>
  <si>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</si>
  <si>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</si>
  <si>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</si>
  <si>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</si>
  <si>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</si>
  <si>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</si>
  <si>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</si>
  <si>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</si>
  <si>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</si>
  <si>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</si>
  <si>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</si>
  <si>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</si>
  <si>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</si>
  <si>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</si>
  <si>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</si>
  <si>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</si>
  <si>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</si>
  <si>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</si>
  <si>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</si>
  <si>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</si>
  <si>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</si>
  <si>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</si>
  <si>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</si>
  <si>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</si>
  <si>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</si>
  <si>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</si>
  <si>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</si>
  <si>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</si>
  <si>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</si>
  <si>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</si>
  <si>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</si>
  <si>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</si>
  <si>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</si>
  <si>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</si>
  <si>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</si>
  <si>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</si>
  <si>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</si>
  <si>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</si>
  <si>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</si>
  <si>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</si>
  <si>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</si>
  <si>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</si>
  <si>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</si>
  <si>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</si>
  <si>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</si>
  <si>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</si>
  <si>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</si>
  <si>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</si>
  <si>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</si>
  <si>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</si>
  <si>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</si>
  <si>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</si>
  <si>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</si>
  <si>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</si>
  <si>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</si>
  <si>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</si>
  <si>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</si>
  <si>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</si>
  <si>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</si>
  <si>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</si>
  <si>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</si>
  <si>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</si>
  <si>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</si>
  <si>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</si>
  <si>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</si>
  <si>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</si>
  <si>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</si>
  <si>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</si>
  <si>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</si>
  <si>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</si>
  <si>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</si>
  <si>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</si>
  <si>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</si>
  <si>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</si>
  <si>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</si>
  <si>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</si>
  <si>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</si>
  <si>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</si>
  <si>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</si>
  <si>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</si>
  <si>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</si>
  <si>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</si>
  <si>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</si>
  <si>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</si>
  <si>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</si>
  <si>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</si>
  <si>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</si>
  <si>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</si>
  <si>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</si>
  <si>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</si>
  <si>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</si>
  <si>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</si>
  <si>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</si>
  <si>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</si>
  <si>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</si>
  <si>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</si>
  <si>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</si>
  <si>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</si>
  <si>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</si>
  <si>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</si>
  <si>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</si>
  <si>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</si>
  <si>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</si>
  <si>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</si>
  <si>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</si>
  <si>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</si>
  <si>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</si>
  <si>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</si>
  <si>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</si>
  <si>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</si>
  <si>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</si>
  <si>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</si>
  <si>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</si>
  <si>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</si>
  <si>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</si>
  <si>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</si>
  <si>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</si>
  <si>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</si>
  <si>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</si>
  <si>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</si>
  <si>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</si>
  <si>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</si>
  <si>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</si>
  <si>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</si>
  <si>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</si>
  <si>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</si>
  <si>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</si>
  <si>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</si>
  <si>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</si>
  <si>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</si>
  <si>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</si>
  <si>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</si>
  <si>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</si>
  <si>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</si>
  <si>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</si>
  <si>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</si>
  <si>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</si>
  <si>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</si>
  <si>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</si>
  <si>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</si>
  <si>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</si>
  <si>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</si>
  <si>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</si>
  <si>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</si>
  <si>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</si>
  <si>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</si>
  <si>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</si>
  <si>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</si>
  <si>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</si>
  <si>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</si>
  <si>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</si>
  <si>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</si>
  <si>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</si>
  <si>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</si>
  <si>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</si>
  <si>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</si>
  <si>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</si>
  <si>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</si>
  <si>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</si>
  <si>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</si>
  <si>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</si>
  <si>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</si>
  <si>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</si>
  <si>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</si>
  <si>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</si>
  <si>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</si>
  <si>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</si>
  <si>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</si>
  <si>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</si>
  <si>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</si>
  <si>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</si>
  <si>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</si>
  <si>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</si>
  <si>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</si>
  <si>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</si>
  <si>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</si>
  <si>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</si>
  <si>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</si>
  <si>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</si>
  <si>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</si>
  <si>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</si>
  <si>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</si>
  <si>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</si>
  <si>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</si>
  <si>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</si>
  <si>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</si>
  <si>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</si>
  <si>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</si>
  <si>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</si>
  <si>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</si>
  <si>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</si>
  <si>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</si>
  <si>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</si>
  <si>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</si>
  <si>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</si>
  <si>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</si>
  <si>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</si>
  <si>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</si>
  <si>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</si>
  <si>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</si>
  <si>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</si>
  <si>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</si>
  <si>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</si>
  <si>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</si>
  <si>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</si>
  <si>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</si>
  <si>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</si>
  <si>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</si>
  <si>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</si>
  <si>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</si>
  <si>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</si>
  <si>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</si>
  <si>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</si>
  <si>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</si>
  <si>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</si>
  <si>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</si>
  <si>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</si>
  <si>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</si>
  <si>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</si>
  <si>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</si>
  <si>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</si>
  <si>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</si>
  <si>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</si>
  <si>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</si>
  <si>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</si>
  <si>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</si>
  <si>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</si>
  <si>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</si>
  <si>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</si>
  <si>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</si>
  <si>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</si>
  <si>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</si>
  <si>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</si>
  <si>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</si>
  <si>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</si>
  <si>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</si>
  <si>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</si>
  <si>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</si>
  <si>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</si>
  <si>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</si>
  <si>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</si>
  <si>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</si>
  <si>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</si>
  <si>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</si>
  <si>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</si>
  <si>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</si>
  <si>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</si>
  <si>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</si>
  <si>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</si>
  <si>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</si>
  <si>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</si>
  <si>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</si>
  <si>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</si>
  <si>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</si>
  <si>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</si>
  <si>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</si>
  <si>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</si>
  <si>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</si>
  <si>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</si>
  <si>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</si>
  <si>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</si>
  <si>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</si>
  <si>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</si>
  <si>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</si>
  <si>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</si>
  <si>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</si>
  <si>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</si>
  <si>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</si>
  <si>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</si>
  <si>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</si>
  <si>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</si>
  <si>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</si>
  <si>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</si>
  <si>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</si>
  <si>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</si>
  <si>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</si>
  <si>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</si>
  <si>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</si>
  <si>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</si>
  <si>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</si>
  <si>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</si>
  <si>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</si>
  <si>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</si>
  <si>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</si>
  <si>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</si>
  <si>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</si>
  <si>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</si>
  <si>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</si>
  <si>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</si>
  <si>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</si>
  <si>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</si>
  <si>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</si>
  <si>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</si>
  <si>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</si>
  <si>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</si>
  <si>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</si>
  <si>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</si>
  <si>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</si>
  <si>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</si>
  <si>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</si>
  <si>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</si>
  <si>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</si>
  <si>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</si>
  <si>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</si>
  <si>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</si>
  <si>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</si>
  <si>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</si>
  <si>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</si>
  <si>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</si>
  <si>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</si>
  <si>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</si>
  <si>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</si>
  <si>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</si>
  <si>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</si>
  <si>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</si>
  <si>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</si>
  <si>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</si>
  <si>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</si>
  <si>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</si>
  <si>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</si>
  <si>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</si>
  <si>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</si>
  <si>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</si>
  <si>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</si>
  <si>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</si>
  <si>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</si>
  <si>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</si>
  <si>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</si>
  <si>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</si>
  <si>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</si>
  <si>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</si>
  <si>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</si>
  <si>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</si>
  <si>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</si>
  <si>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</si>
  <si>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</si>
  <si>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</si>
  <si>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</si>
  <si>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</si>
  <si>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</si>
  <si>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</si>
  <si>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</si>
  <si>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</si>
  <si>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</si>
  <si>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</si>
  <si>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</si>
  <si>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</si>
  <si>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</si>
  <si>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</si>
  <si>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</si>
  <si>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</si>
  <si>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</si>
  <si>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</si>
  <si>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</si>
  <si>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</si>
  <si>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</si>
  <si>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</si>
  <si>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</si>
  <si>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</si>
  <si>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</si>
  <si>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</si>
  <si>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</si>
  <si>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</si>
  <si>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</si>
  <si>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</si>
  <si>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</si>
  <si>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</si>
  <si>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</si>
  <si>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</si>
  <si>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</si>
  <si>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</si>
  <si>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</si>
  <si>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</si>
  <si>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</si>
  <si>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</si>
  <si>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</si>
  <si>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</si>
  <si>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</si>
  <si>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</si>
  <si>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</si>
  <si>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</si>
  <si>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</si>
  <si>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</si>
  <si>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</si>
  <si>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</si>
  <si>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</si>
  <si>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</si>
  <si>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</si>
  <si>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</si>
  <si>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</si>
  <si>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</si>
  <si>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</si>
  <si>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</si>
  <si>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</si>
  <si>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</si>
  <si>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</si>
  <si>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</si>
  <si>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</si>
  <si>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</si>
  <si>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</si>
  <si>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</si>
  <si>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</si>
  <si>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</si>
  <si>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</si>
  <si>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</si>
  <si>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</si>
  <si>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</si>
  <si>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</si>
  <si>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</si>
  <si>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</si>
  <si>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</si>
  <si>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</si>
  <si>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</si>
  <si>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</si>
  <si>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</si>
  <si>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</si>
  <si>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</si>
  <si>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</si>
  <si>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</si>
  <si>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</si>
  <si>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</si>
  <si>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</si>
  <si>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</si>
  <si>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</si>
  <si>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</si>
  <si>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</si>
  <si>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</si>
  <si>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</si>
  <si>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</si>
  <si>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</si>
  <si>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</si>
  <si>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</si>
  <si>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</si>
  <si>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</si>
  <si>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</si>
  <si>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</si>
  <si>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</si>
  <si>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</si>
  <si>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</si>
  <si>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</si>
  <si>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</si>
  <si>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</si>
  <si>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</si>
  <si>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</si>
  <si>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</si>
  <si>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</si>
  <si>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</si>
  <si>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</si>
  <si>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</si>
  <si>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</si>
  <si>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</si>
  <si>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</si>
  <si>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</si>
  <si>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</si>
  <si>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</si>
  <si>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</si>
  <si>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</si>
  <si>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</si>
  <si>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</si>
  <si>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</si>
  <si>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</si>
  <si>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</si>
  <si>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</si>
  <si>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</si>
  <si>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</si>
  <si>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</si>
  <si>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</si>
  <si>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</si>
  <si>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</si>
  <si>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</si>
  <si>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</si>
  <si>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</si>
  <si>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</si>
  <si>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</si>
  <si>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</si>
  <si>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</si>
  <si>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</si>
  <si>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</si>
  <si>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</si>
  <si>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</si>
  <si>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</si>
  <si>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</si>
  <si>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</si>
  <si>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</si>
  <si>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</si>
  <si>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</si>
  <si>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</si>
  <si>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</si>
  <si>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</si>
  <si>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</si>
  <si>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</si>
  <si>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</si>
  <si>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</si>
  <si>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</si>
  <si>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</si>
  <si>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</si>
  <si>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</si>
  <si>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</si>
  <si>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</si>
  <si>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</si>
  <si>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</si>
  <si>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</si>
  <si>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</si>
  <si>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</si>
  <si>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</si>
  <si>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</si>
  <si>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</si>
  <si>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</si>
  <si>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</si>
  <si>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</si>
  <si>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</si>
  <si>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</si>
  <si>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</si>
  <si>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</si>
  <si>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</si>
  <si>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</si>
  <si>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</si>
  <si>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</si>
  <si>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</si>
  <si>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</si>
  <si>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</si>
  <si>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</si>
  <si>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</si>
  <si>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</si>
  <si>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</si>
  <si>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</si>
  <si>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</si>
  <si>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</si>
  <si>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</si>
  <si>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</si>
  <si>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</si>
  <si>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</si>
  <si>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</si>
  <si>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</si>
  <si>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</si>
  <si>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</si>
  <si>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</si>
  <si>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</si>
  <si>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</si>
  <si>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</si>
  <si>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</si>
  <si>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</si>
  <si>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</si>
  <si>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</si>
  <si>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</si>
  <si>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</si>
  <si>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</si>
  <si>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</si>
  <si>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</si>
  <si>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</si>
  <si>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</si>
  <si>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</si>
  <si>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</si>
  <si>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</si>
  <si>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</si>
  <si>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</si>
  <si>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</si>
  <si>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</si>
  <si>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</si>
  <si>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</si>
  <si>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</si>
  <si>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</si>
  <si>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</si>
  <si>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</si>
  <si>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</si>
  <si>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</si>
  <si>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</si>
  <si>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</si>
  <si>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</si>
  <si>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</si>
  <si>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</si>
  <si>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</si>
  <si>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</si>
  <si>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</si>
  <si>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</si>
  <si>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</si>
  <si>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</si>
  <si>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</si>
  <si>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</si>
  <si>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</si>
  <si>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</si>
  <si>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</si>
  <si>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</si>
  <si>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</si>
  <si>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</si>
  <si>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</si>
  <si>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</si>
  <si>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</si>
  <si>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</si>
  <si>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</si>
  <si>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</si>
  <si>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</si>
  <si>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</si>
  <si>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</si>
  <si>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</si>
  <si>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</si>
  <si>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</si>
  <si>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</si>
  <si>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</si>
  <si>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</si>
  <si>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</si>
  <si>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</si>
  <si>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</si>
  <si>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</si>
  <si>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</si>
  <si>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</si>
  <si>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</si>
  <si>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</si>
  <si>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</si>
  <si>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</si>
  <si>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</si>
  <si>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</si>
  <si>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</si>
  <si>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</si>
  <si>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</si>
  <si>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</si>
  <si>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</si>
  <si>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</si>
  <si>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</si>
  <si>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</si>
  <si>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</si>
  <si>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</si>
  <si>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</si>
  <si>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</si>
  <si>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</si>
  <si>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</si>
  <si>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</si>
  <si>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</si>
  <si>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</si>
  <si>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</si>
  <si>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</si>
  <si>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</si>
  <si>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</si>
  <si>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</si>
  <si>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</si>
  <si>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</si>
  <si>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</si>
  <si>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</si>
  <si>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</si>
  <si>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</si>
  <si>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</si>
  <si>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</si>
  <si>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</si>
  <si>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</si>
  <si>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</si>
  <si>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</si>
  <si>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</si>
  <si>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</si>
  <si>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</si>
  <si>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</si>
  <si>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</si>
  <si>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</si>
  <si>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</si>
  <si>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</si>
  <si>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</si>
  <si>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</si>
  <si>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</si>
  <si>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</si>
  <si>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</si>
  <si>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</si>
  <si>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</si>
  <si>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</si>
  <si>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</si>
  <si>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</si>
  <si>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</si>
  <si>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</si>
  <si>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</si>
  <si>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</si>
  <si>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</si>
  <si>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</si>
  <si>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</si>
  <si>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</si>
  <si>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</si>
  <si>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</si>
  <si>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</si>
  <si>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</si>
  <si>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</si>
  <si>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</si>
  <si>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</si>
  <si>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</si>
  <si>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</si>
  <si>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</si>
  <si>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</si>
  <si>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</si>
  <si>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</si>
  <si>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</si>
  <si>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</si>
  <si>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</si>
  <si>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</si>
  <si>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</si>
  <si>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</si>
  <si>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</si>
  <si>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</si>
  <si>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</si>
  <si>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</si>
  <si>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</si>
  <si>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</si>
  <si>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</si>
  <si>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</si>
  <si>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</si>
  <si>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</si>
  <si>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</si>
  <si>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</si>
  <si>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</si>
  <si>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</si>
  <si>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</si>
  <si>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</si>
  <si>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</si>
  <si>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</si>
  <si>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</si>
  <si>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</si>
  <si>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</si>
  <si>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</si>
  <si>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</si>
  <si>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</si>
  <si>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</si>
  <si>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</si>
  <si>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</si>
  <si>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</si>
  <si>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</si>
  <si>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</si>
  <si>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</si>
  <si>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</si>
  <si>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</si>
  <si>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</si>
  <si>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</si>
  <si>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</si>
  <si>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</si>
  <si>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</si>
  <si>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</si>
  <si>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</si>
  <si>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</si>
  <si>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</si>
  <si>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</si>
  <si>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</si>
  <si>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</si>
  <si>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</si>
  <si>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</si>
  <si>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</si>
  <si>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</si>
  <si>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</si>
  <si>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</si>
  <si>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</si>
  <si>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</si>
  <si>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</si>
  <si>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</si>
  <si>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</si>
  <si>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</si>
  <si>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</si>
  <si>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</si>
  <si>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</si>
  <si>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</si>
  <si>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</si>
  <si>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</si>
  <si>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</si>
  <si>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</si>
  <si>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</si>
  <si>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</si>
  <si>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</si>
  <si>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</si>
  <si>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</si>
  <si>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</si>
  <si>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</si>
  <si>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</si>
  <si>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</si>
  <si>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</si>
  <si>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</si>
  <si>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</si>
  <si>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</si>
  <si>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</si>
  <si>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</si>
  <si>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</si>
  <si>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</si>
  <si>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</si>
  <si>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</si>
  <si>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</si>
  <si>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</si>
  <si>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</si>
  <si>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</si>
  <si>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</si>
  <si>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</si>
  <si>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</si>
  <si>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</si>
  <si>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</si>
  <si>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</si>
  <si>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</si>
  <si>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</si>
  <si>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</si>
  <si>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</si>
  <si>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</si>
  <si>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</si>
  <si>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</si>
  <si>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</si>
  <si>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</si>
  <si>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</si>
  <si>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</si>
  <si>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</si>
  <si>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</si>
  <si>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</si>
  <si>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</si>
  <si>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</si>
  <si>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</si>
  <si>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</si>
  <si>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</si>
  <si>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</si>
  <si>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</si>
  <si>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</si>
  <si>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</si>
  <si>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</si>
  <si>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</si>
  <si>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</si>
  <si>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</si>
  <si>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</si>
  <si>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</si>
  <si>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</si>
  <si>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</si>
  <si>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</si>
  <si>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</si>
  <si>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</si>
  <si>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</si>
  <si>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</si>
  <si>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</si>
  <si>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</si>
  <si>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</si>
  <si>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</si>
  <si>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</si>
  <si>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</si>
  <si>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</si>
  <si>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</si>
  <si>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</si>
  <si>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</si>
  <si>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</si>
  <si>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</si>
  <si>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</si>
  <si>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</si>
  <si>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</si>
  <si>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</si>
  <si>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</si>
  <si>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</si>
  <si>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</si>
  <si>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</si>
  <si>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</si>
  <si>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</si>
  <si>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</si>
  <si>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</si>
  <si>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</si>
  <si>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</si>
  <si>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</si>
  <si>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</si>
  <si>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</si>
  <si>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</si>
  <si>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</si>
  <si>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</si>
  <si>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</si>
  <si>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</si>
  <si>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</si>
  <si>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</si>
  <si>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</si>
  <si>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</si>
  <si>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</si>
  <si>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</si>
  <si>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</si>
  <si>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</si>
  <si>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</si>
  <si>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</si>
  <si>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</si>
  <si>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</si>
  <si>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</si>
  <si>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</si>
  <si>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</si>
  <si>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</si>
  <si>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</si>
  <si>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</si>
  <si>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</si>
  <si>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</si>
  <si>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</si>
  <si>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</si>
  <si>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</si>
  <si>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</si>
  <si>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</si>
  <si>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</si>
  <si>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</si>
  <si>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</si>
  <si>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</si>
  <si>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</si>
  <si>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</si>
  <si>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</si>
  <si>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</si>
  <si>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</si>
  <si>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</si>
  <si>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</si>
  <si>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</si>
  <si>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</si>
  <si>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</si>
  <si>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</si>
  <si>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</si>
  <si>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</si>
  <si>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</si>
  <si>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</si>
  <si>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</si>
  <si>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</si>
  <si>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</si>
  <si>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</si>
  <si>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</si>
  <si>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</si>
  <si>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</si>
  <si>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</si>
  <si>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</si>
  <si>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</si>
  <si>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</si>
  <si>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</si>
  <si>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</si>
  <si>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</si>
  <si>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</si>
  <si>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</si>
  <si>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</si>
  <si>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</si>
  <si>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</si>
  <si>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</si>
  <si>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</si>
  <si>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</si>
  <si>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</si>
  <si>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</si>
  <si>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</si>
  <si>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</si>
  <si>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</si>
  <si>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</si>
  <si>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</si>
  <si>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</si>
  <si>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</si>
  <si>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</si>
  <si>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</si>
  <si>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</si>
  <si>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</si>
  <si>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</si>
  <si>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</si>
  <si>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</si>
  <si>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</si>
  <si>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</si>
  <si>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</si>
  <si>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</si>
  <si>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</si>
  <si>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</si>
  <si>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</si>
  <si>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</si>
  <si>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</si>
  <si>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</si>
  <si>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</si>
  <si>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</si>
  <si>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</si>
  <si>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</si>
  <si>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</si>
  <si>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</si>
  <si>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</si>
  <si>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</si>
  <si>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</si>
  <si>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</si>
  <si>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</si>
  <si>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</si>
  <si>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</si>
  <si>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</si>
  <si>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</si>
  <si>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</si>
  <si>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</si>
  <si>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</si>
  <si>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</si>
  <si>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</si>
  <si>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</si>
  <si>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</si>
  <si>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</si>
  <si>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</si>
  <si>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</si>
  <si>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</si>
  <si>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</si>
  <si>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</si>
  <si>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</si>
  <si>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</si>
  <si>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</si>
  <si>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</si>
  <si>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</si>
  <si>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</si>
  <si>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</si>
  <si>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</si>
  <si>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</si>
  <si>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</si>
  <si>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</si>
  <si>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</si>
  <si>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</si>
  <si>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</si>
  <si>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</si>
  <si>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</si>
  <si>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</si>
  <si>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</si>
  <si>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</si>
  <si>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</si>
  <si>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</si>
  <si>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</si>
  <si>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</si>
  <si>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</si>
  <si>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</si>
  <si>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</si>
  <si>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</si>
  <si>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</si>
  <si>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</si>
  <si>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</si>
  <si>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</si>
  <si>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</si>
  <si>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</si>
  <si>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</si>
  <si>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</si>
  <si>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</si>
  <si>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</si>
  <si>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</si>
  <si>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</si>
  <si>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</si>
  <si>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</si>
  <si>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</si>
  <si>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</si>
  <si>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</si>
  <si>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</si>
  <si>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</si>
  <si>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</si>
  <si>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</si>
  <si>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</si>
  <si>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</si>
  <si>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</si>
  <si>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</si>
  <si>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</si>
  <si>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</si>
  <si>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</si>
  <si>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</si>
  <si>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</si>
  <si>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</si>
  <si>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</si>
  <si>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</si>
  <si>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</si>
  <si>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</si>
  <si>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</si>
  <si>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</si>
  <si>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</si>
  <si>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</si>
  <si>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</si>
  <si>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</si>
  <si>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</si>
  <si>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</si>
  <si>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</si>
  <si>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</si>
  <si>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</si>
  <si>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</si>
  <si>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</si>
  <si>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</si>
  <si>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</si>
  <si>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</si>
  <si>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</si>
  <si>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</si>
  <si>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</si>
  <si>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</si>
  <si>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</si>
  <si>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</si>
  <si>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</si>
  <si>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</si>
  <si>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</si>
  <si>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</si>
  <si>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</si>
  <si>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</si>
  <si>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</si>
  <si>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</si>
  <si>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</si>
  <si>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</si>
  <si>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</si>
  <si>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</si>
  <si>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</si>
  <si>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</si>
  <si>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</si>
  <si>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</si>
  <si>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</si>
  <si>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</si>
  <si>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</si>
  <si>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</si>
  <si>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</si>
  <si>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</si>
  <si>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</si>
  <si>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</si>
  <si>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</si>
  <si>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</si>
  <si>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</si>
  <si>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</si>
  <si>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</si>
  <si>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</si>
  <si>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</si>
  <si>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</si>
  <si>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</si>
  <si>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</si>
  <si>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</si>
  <si>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</si>
  <si>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</si>
  <si>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</si>
  <si>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</si>
  <si>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</si>
  <si>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</si>
  <si>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</si>
  <si>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</si>
  <si>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</si>
  <si>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</si>
  <si>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</si>
  <si>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</si>
  <si>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</si>
  <si>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</si>
  <si>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</si>
  <si>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</si>
  <si>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</si>
  <si>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</si>
  <si>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</si>
  <si>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</si>
  <si>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</si>
  <si>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</si>
  <si>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</si>
  <si>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</si>
  <si>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</si>
  <si>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</si>
  <si>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</si>
  <si>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</si>
  <si>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</si>
  <si>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</si>
  <si>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</si>
  <si>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</si>
  <si>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</si>
  <si>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</si>
  <si>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</si>
  <si>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</si>
  <si>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</si>
  <si>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</si>
  <si>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</si>
  <si>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</si>
  <si>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</si>
  <si>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</si>
  <si>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</si>
  <si>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</si>
  <si>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</si>
  <si>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</si>
  <si>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</si>
  <si>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</si>
  <si>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</si>
  <si>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</si>
  <si>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</si>
  <si>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</si>
  <si>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</si>
  <si>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</si>
  <si>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</si>
  <si>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</si>
  <si>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</si>
  <si>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</si>
  <si>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</si>
  <si>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</si>
  <si>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</si>
  <si>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</si>
  <si>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</si>
  <si>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</si>
  <si>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</si>
  <si>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</si>
  <si>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</si>
  <si>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</si>
  <si>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</si>
  <si>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</si>
  <si>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</si>
  <si>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</si>
  <si>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</si>
  <si>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</si>
  <si>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</si>
  <si>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</si>
  <si>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</si>
  <si>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</si>
  <si>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</si>
  <si>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</si>
  <si>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</si>
  <si>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</si>
  <si>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</si>
  <si>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</si>
  <si>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</si>
  <si>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</si>
  <si>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</si>
  <si>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</si>
  <si>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</si>
  <si>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</si>
  <si>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</si>
  <si>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</si>
  <si>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</si>
  <si>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</si>
  <si>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</si>
  <si>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</si>
  <si>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</si>
  <si>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</si>
  <si>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</si>
  <si>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</si>
  <si>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</si>
  <si>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</si>
  <si>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</si>
  <si>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</si>
  <si>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</si>
  <si>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</si>
  <si>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</si>
  <si>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</si>
  <si>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</si>
  <si>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</si>
  <si>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</si>
  <si>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</si>
  <si>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</si>
  <si>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</si>
  <si>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</si>
  <si>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</si>
  <si>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</si>
  <si>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</si>
  <si>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</si>
  <si>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</si>
  <si>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</si>
  <si>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</si>
  <si>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</si>
  <si>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</si>
  <si>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</si>
  <si>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</si>
  <si>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</si>
  <si>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</si>
  <si>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</si>
  <si>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</si>
  <si>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</si>
  <si>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</si>
  <si>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</si>
  <si>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</si>
  <si>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</si>
  <si>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</si>
  <si>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</si>
  <si>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</si>
  <si>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</si>
  <si>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</si>
  <si>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</si>
  <si>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</si>
  <si>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</si>
  <si>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</si>
  <si>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</si>
  <si>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</si>
  <si>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</si>
  <si>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</si>
  <si>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</si>
  <si>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</si>
  <si>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</si>
  <si>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</si>
  <si>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</si>
  <si>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</si>
  <si>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</si>
  <si>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</si>
  <si>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</si>
  <si>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</si>
  <si>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</si>
  <si>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</si>
  <si>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</si>
  <si>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</si>
  <si>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</si>
  <si>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</si>
  <si>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</si>
  <si>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</si>
  <si>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</si>
  <si>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</si>
  <si>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</si>
  <si>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</si>
  <si>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</si>
  <si>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</si>
  <si>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</si>
  <si>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</si>
  <si>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</si>
  <si>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</si>
  <si>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</si>
  <si>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</si>
  <si>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</si>
  <si>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</si>
  <si>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</si>
  <si>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</si>
  <si>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</si>
  <si>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</si>
  <si>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</si>
  <si>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</si>
  <si>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</si>
  <si>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</si>
  <si>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</si>
  <si>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</si>
  <si>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</si>
  <si>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</si>
  <si>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</si>
  <si>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</si>
  <si>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</si>
  <si>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</si>
  <si>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</si>
  <si>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</si>
  <si>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</si>
  <si>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</si>
  <si>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</si>
  <si>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</si>
  <si>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</si>
  <si>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</si>
  <si>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</si>
  <si>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</si>
  <si>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</si>
  <si>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</si>
  <si>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</si>
  <si>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</si>
  <si>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</si>
  <si>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</si>
  <si>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</si>
  <si>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</si>
  <si>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</si>
  <si>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</si>
  <si>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</si>
  <si>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</si>
  <si>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</si>
  <si>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</si>
  <si>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</si>
  <si>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</si>
  <si>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</si>
  <si>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</si>
  <si>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</si>
  <si>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</si>
  <si>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</si>
  <si>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</si>
  <si>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</si>
  <si>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</si>
  <si>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</si>
  <si>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</si>
  <si>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</si>
  <si>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</si>
  <si>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</si>
  <si>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</si>
  <si>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</si>
  <si>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</si>
  <si>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</si>
  <si>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</si>
  <si>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</si>
  <si>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</si>
  <si>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</si>
  <si>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</si>
  <si>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</si>
  <si>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</si>
  <si>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</si>
  <si>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</si>
  <si>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</si>
  <si>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</si>
  <si>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</si>
  <si>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</si>
  <si>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</si>
  <si>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</si>
  <si>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</si>
  <si>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</si>
  <si>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</si>
  <si>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</si>
  <si>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</si>
  <si>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</si>
  <si>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</si>
  <si>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</si>
  <si>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</si>
  <si>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</si>
  <si>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</si>
  <si>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</si>
  <si>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</si>
  <si>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</si>
  <si>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</si>
  <si>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</si>
  <si>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</si>
  <si>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</si>
  <si>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</si>
  <si>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</si>
  <si>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</si>
  <si>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</si>
  <si>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</si>
  <si>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</si>
  <si>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</si>
  <si>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</si>
  <si>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</si>
  <si>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</si>
  <si>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</si>
  <si>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</si>
  <si>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</si>
  <si>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</si>
  <si>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</si>
  <si>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</si>
  <si>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</si>
  <si>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</si>
  <si>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</si>
  <si>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</si>
  <si>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</si>
  <si>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</si>
  <si>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</si>
  <si>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</si>
  <si>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</si>
  <si>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</si>
  <si>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</si>
  <si>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</si>
  <si>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</si>
  <si>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</si>
  <si>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</si>
  <si>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</si>
  <si>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</si>
  <si>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</si>
  <si>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</si>
  <si>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</si>
  <si>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</si>
  <si>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</si>
  <si>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</si>
  <si>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</si>
  <si>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</si>
  <si>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</si>
  <si>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</si>
  <si>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</si>
  <si>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</si>
  <si>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</si>
  <si>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</si>
  <si>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</si>
  <si>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</si>
  <si>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</si>
  <si>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</si>
  <si>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</si>
  <si>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</si>
  <si>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</si>
  <si>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</si>
  <si>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</si>
  <si>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</si>
  <si>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</si>
  <si>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</si>
  <si>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</si>
  <si>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</si>
  <si>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</si>
  <si>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</si>
  <si>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</si>
  <si>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</si>
  <si>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</si>
  <si>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</si>
  <si>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</si>
  <si>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</si>
  <si>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</si>
  <si>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</si>
  <si>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</si>
  <si>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</si>
  <si>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</si>
  <si>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</si>
  <si>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</si>
  <si>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</si>
  <si>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</si>
  <si>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</si>
  <si>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</si>
  <si>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</si>
  <si>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</si>
  <si>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</si>
  <si>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</si>
  <si>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</si>
  <si>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</si>
  <si>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</si>
  <si>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</si>
  <si>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</si>
  <si>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</si>
  <si>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</si>
  <si>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</si>
  <si>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</si>
  <si>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</si>
  <si>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</si>
  <si>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</si>
  <si>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</si>
  <si>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</si>
  <si>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</si>
  <si>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</si>
  <si>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</si>
  <si>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</si>
  <si>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</si>
  <si>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</si>
  <si>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</si>
  <si>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</si>
  <si>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</si>
  <si>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</si>
  <si>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</si>
  <si>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</si>
  <si>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</si>
  <si>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</si>
  <si>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</si>
  <si>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</si>
  <si>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</si>
  <si>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</si>
  <si>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</si>
  <si>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</si>
  <si>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</si>
  <si>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</si>
  <si>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</si>
  <si>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</si>
  <si>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</si>
  <si>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</si>
  <si>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</si>
  <si>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</si>
  <si>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</si>
  <si>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</si>
  <si>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</si>
  <si>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</si>
  <si>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</si>
  <si>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</si>
  <si>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</si>
  <si>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</si>
  <si>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</si>
  <si>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</si>
  <si>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</si>
  <si>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</si>
  <si>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</si>
  <si>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</si>
  <si>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</si>
  <si>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</si>
  <si>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</si>
  <si>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</si>
  <si>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</si>
  <si>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</si>
  <si>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</si>
  <si>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</si>
  <si>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</si>
  <si>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</si>
  <si>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</si>
  <si>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</si>
  <si>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</si>
  <si>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</si>
  <si>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</si>
  <si>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</si>
  <si>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</si>
  <si>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</si>
  <si>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</si>
  <si>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</si>
  <si>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</si>
  <si>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</si>
  <si>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</si>
  <si>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</si>
  <si>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</si>
  <si>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</si>
  <si>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</si>
  <si>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</si>
  <si>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</si>
  <si>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</si>
  <si>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</si>
  <si>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</si>
  <si>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</si>
  <si>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</si>
  <si>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</si>
  <si>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</si>
  <si>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</si>
  <si>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</si>
  <si>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</si>
  <si>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</si>
  <si>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</si>
  <si>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</si>
  <si>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</si>
  <si>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</si>
  <si>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</si>
  <si>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</si>
  <si>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</si>
  <si>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</si>
  <si>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</si>
  <si>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</si>
  <si>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</si>
  <si>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</si>
  <si>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</si>
  <si>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</si>
  <si>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</si>
  <si>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</si>
  <si>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</si>
  <si>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</si>
  <si>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</si>
  <si>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</si>
  <si>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</si>
  <si>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</si>
  <si>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</si>
  <si>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</si>
  <si>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</si>
  <si>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</si>
  <si>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</si>
  <si>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</si>
  <si>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</si>
  <si>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</si>
  <si>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</si>
  <si>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</si>
  <si>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</si>
  <si>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</si>
  <si>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</si>
  <si>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</si>
  <si>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</si>
  <si>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</si>
  <si>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</si>
  <si>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</si>
  <si>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</si>
  <si>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</si>
  <si>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</si>
  <si>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</si>
  <si>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</si>
  <si>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</si>
  <si>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</si>
  <si>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</si>
  <si>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</si>
  <si>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</si>
  <si>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</si>
  <si>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</si>
  <si>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</si>
  <si>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</si>
  <si>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</si>
  <si>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</si>
  <si>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</si>
  <si>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</si>
  <si>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</si>
  <si>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</si>
  <si>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</si>
  <si>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</si>
  <si>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</si>
  <si>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</si>
  <si>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</si>
  <si>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</si>
  <si>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</si>
  <si>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</si>
  <si>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</si>
  <si>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</si>
  <si>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</si>
  <si>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</si>
  <si>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</si>
  <si>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</si>
  <si>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</si>
  <si>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</si>
  <si>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</si>
  <si>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</si>
  <si>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</si>
  <si>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</si>
  <si>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</si>
  <si>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</si>
  <si>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</si>
  <si>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</si>
  <si>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</si>
  <si>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</si>
  <si>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</si>
  <si>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</si>
  <si>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</si>
  <si>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</si>
  <si>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</si>
  <si>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</si>
  <si>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</si>
  <si>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</si>
  <si>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</si>
  <si>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</si>
  <si>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</si>
  <si>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</si>
  <si>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</si>
  <si>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</si>
  <si>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</si>
  <si>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</si>
  <si>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</si>
  <si>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</si>
  <si>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</si>
  <si>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</si>
  <si>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</si>
  <si>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</si>
  <si>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</si>
  <si>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</si>
  <si>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</si>
  <si>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</si>
  <si>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</si>
  <si>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</si>
  <si>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</si>
  <si>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</si>
  <si>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</si>
  <si>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</si>
  <si>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</si>
  <si>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</si>
  <si>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</si>
  <si>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</si>
  <si>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</si>
  <si>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</si>
  <si>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</si>
  <si>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</si>
  <si>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</si>
  <si>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</si>
  <si>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</si>
  <si>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</si>
  <si>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</si>
  <si>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</si>
  <si>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</si>
  <si>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</si>
  <si>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</si>
  <si>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</si>
  <si>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</si>
  <si>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</si>
  <si>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</si>
  <si>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</si>
  <si>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</si>
  <si>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</si>
  <si>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</si>
  <si>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</si>
  <si>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</si>
  <si>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</si>
  <si>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</si>
  <si>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</si>
  <si>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</si>
  <si>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</si>
  <si>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</si>
  <si>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</si>
  <si>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</si>
  <si>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</si>
  <si>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</si>
  <si>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</si>
  <si>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</si>
  <si>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</si>
  <si>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</si>
  <si>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</si>
  <si>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</si>
  <si>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</si>
  <si>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</si>
  <si>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</si>
  <si>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</si>
  <si>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</si>
  <si>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</si>
  <si>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</si>
  <si>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</si>
  <si>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</si>
  <si>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</si>
  <si>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</si>
  <si>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</si>
  <si>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</si>
  <si>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</si>
  <si>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</si>
  <si>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</si>
  <si>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</si>
  <si>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</si>
  <si>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</si>
  <si>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</si>
  <si>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</si>
  <si>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</si>
  <si>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</si>
  <si>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</si>
  <si>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</si>
  <si>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</si>
  <si>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</si>
  <si>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</si>
  <si>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</si>
  <si>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</si>
  <si>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</si>
  <si>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</si>
  <si>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</si>
  <si>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</si>
  <si>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</si>
  <si>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</si>
  <si>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</si>
  <si>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</si>
  <si>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</si>
  <si>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</si>
  <si>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</si>
  <si>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</si>
  <si>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</si>
  <si>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</si>
  <si>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</si>
  <si>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</si>
  <si>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</si>
  <si>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</si>
  <si>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</si>
  <si>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</si>
  <si>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</si>
  <si>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</si>
  <si>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</si>
  <si>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</si>
  <si>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</si>
  <si>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</si>
  <si>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</si>
  <si>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</si>
  <si>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</si>
  <si>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</si>
  <si>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</si>
  <si>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</si>
  <si>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</si>
  <si>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</si>
  <si>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</si>
  <si>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</si>
  <si>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</si>
  <si>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</si>
  <si>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</si>
  <si>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</si>
  <si>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</si>
  <si>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</si>
  <si>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</si>
  <si>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</si>
  <si>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</si>
  <si>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</si>
  <si>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</si>
  <si>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</si>
  <si>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</si>
  <si>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</si>
  <si>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</si>
  <si>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</si>
  <si>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</si>
  <si>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</si>
  <si>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</si>
  <si>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</si>
  <si>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</si>
  <si>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</si>
  <si>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</si>
  <si>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</si>
  <si>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</si>
  <si>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</si>
  <si>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</si>
  <si>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</si>
  <si>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</si>
  <si>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</si>
  <si>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</si>
  <si>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</si>
  <si>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</si>
  <si>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</si>
  <si>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</si>
  <si>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</si>
  <si>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</si>
  <si>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</si>
  <si>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</si>
  <si>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</si>
  <si>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</si>
  <si>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</si>
  <si>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</si>
  <si>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</si>
  <si>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</si>
  <si>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</si>
  <si>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</si>
  <si>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</si>
  <si>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</si>
  <si>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</si>
  <si>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</si>
  <si>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</si>
  <si>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</si>
  <si>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</si>
  <si>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</si>
  <si>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</si>
  <si>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</si>
  <si>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</si>
  <si>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</si>
  <si>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</si>
  <si>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</si>
  <si>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</si>
  <si>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</si>
  <si>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</si>
  <si>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</si>
  <si>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</si>
  <si>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</si>
  <si>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</si>
  <si>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</si>
  <si>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</si>
  <si>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</si>
  <si>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</si>
  <si>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</si>
  <si>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</si>
  <si>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</si>
  <si>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</si>
  <si>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</si>
  <si>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</si>
  <si>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</si>
  <si>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</si>
  <si>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</si>
  <si>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</si>
  <si>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</si>
  <si>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</si>
  <si>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</si>
  <si>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</si>
  <si>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</si>
  <si>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</si>
  <si>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</si>
  <si>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</si>
  <si>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</si>
  <si>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</si>
  <si>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</si>
  <si>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</si>
  <si>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</si>
  <si>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</si>
  <si>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</si>
  <si>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</si>
  <si>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</si>
  <si>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</si>
  <si>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</si>
  <si>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</si>
  <si>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</si>
  <si>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</si>
  <si>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</si>
  <si>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</si>
  <si>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</si>
  <si>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</si>
  <si>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</si>
  <si>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</si>
  <si>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</si>
  <si>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</si>
  <si>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</si>
  <si>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</si>
  <si>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</si>
  <si>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</si>
  <si>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</si>
  <si>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</si>
  <si>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</si>
  <si>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</si>
  <si>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</si>
  <si>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</si>
  <si>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</si>
  <si>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</si>
  <si>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</si>
  <si>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</si>
  <si>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</si>
  <si>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</si>
  <si>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</si>
  <si>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</si>
  <si>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</si>
  <si>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</si>
  <si>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</si>
  <si>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</si>
  <si>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</si>
  <si>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</si>
  <si>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</si>
  <si>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</si>
  <si>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</si>
  <si>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</si>
  <si>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</si>
  <si>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</si>
  <si>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</si>
  <si>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</si>
  <si>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</si>
  <si>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</si>
  <si>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</si>
  <si>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</si>
  <si>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</si>
  <si>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</si>
  <si>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</si>
  <si>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</si>
  <si>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</si>
  <si>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</si>
  <si>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</si>
  <si>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</si>
  <si>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</si>
  <si>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</si>
  <si>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</si>
  <si>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</si>
  <si>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</si>
  <si>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</si>
  <si>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</si>
  <si>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</si>
  <si>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</si>
  <si>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</si>
  <si>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</si>
  <si>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</si>
  <si>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</si>
  <si>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</si>
  <si>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</si>
  <si>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</si>
  <si>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</si>
  <si>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</si>
  <si>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</si>
  <si>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</si>
  <si>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</si>
  <si>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</si>
  <si>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</si>
  <si>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</si>
  <si>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</si>
  <si>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</si>
  <si>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</si>
  <si>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</si>
  <si>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</si>
  <si>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</si>
  <si>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</si>
  <si>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</si>
  <si>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</si>
  <si>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</si>
  <si>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</si>
  <si>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</si>
  <si>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</si>
  <si>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</si>
  <si>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</si>
  <si>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</si>
  <si>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</si>
  <si>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</si>
  <si>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</si>
  <si>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</si>
  <si>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</si>
  <si>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</si>
  <si>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</si>
  <si>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</si>
  <si>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</si>
  <si>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</si>
  <si>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</si>
  <si>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</si>
  <si>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</si>
  <si>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</si>
  <si>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</si>
  <si>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</si>
  <si>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</si>
  <si>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</si>
  <si>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</si>
  <si>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</si>
  <si>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</si>
  <si>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</si>
  <si>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</si>
  <si>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</si>
  <si>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</si>
  <si>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</si>
  <si>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</si>
  <si>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</si>
  <si>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</si>
  <si>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</si>
  <si>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</si>
  <si>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</si>
  <si>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</si>
  <si>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</si>
  <si>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</si>
  <si>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</si>
  <si>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</si>
  <si>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</si>
  <si>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</si>
  <si>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</si>
  <si>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</si>
  <si>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</si>
  <si>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</si>
  <si>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</si>
  <si>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</si>
  <si>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</si>
  <si>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</si>
  <si>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</si>
  <si>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</si>
  <si>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</si>
  <si>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</si>
  <si>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</si>
  <si>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</si>
  <si>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</si>
  <si>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</si>
  <si>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</si>
  <si>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</si>
  <si>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</si>
  <si>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</si>
  <si>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</si>
  <si>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</si>
  <si>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</si>
  <si>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</si>
  <si>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</si>
  <si>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</si>
  <si>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</si>
  <si>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</si>
  <si>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</si>
  <si>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</si>
  <si>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</si>
  <si>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</si>
  <si>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</si>
  <si>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</si>
  <si>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</si>
  <si>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</si>
  <si>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</si>
  <si>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</si>
  <si>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</si>
  <si>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</si>
  <si>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</si>
  <si>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</si>
  <si>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</si>
  <si>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</si>
  <si>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</si>
  <si>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</si>
  <si>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</si>
  <si>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</si>
  <si>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</si>
  <si>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</si>
  <si>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</si>
  <si>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</si>
  <si>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</si>
  <si>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</si>
  <si>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</si>
  <si>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</si>
  <si>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</si>
  <si>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</si>
  <si>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</si>
  <si>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</si>
  <si>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</si>
  <si>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</si>
  <si>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</si>
  <si>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</si>
  <si>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</si>
  <si>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</si>
  <si>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</si>
  <si>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</si>
  <si>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</si>
  <si>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</si>
  <si>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</si>
  <si>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</si>
  <si>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</si>
  <si>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</si>
  <si>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</si>
  <si>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</si>
  <si>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</si>
  <si>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</si>
  <si>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</si>
  <si>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</si>
  <si>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</si>
  <si>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</si>
  <si>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</si>
  <si>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</si>
  <si>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</si>
  <si>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</si>
  <si>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</si>
  <si>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</si>
  <si>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</si>
  <si>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</si>
  <si>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</si>
  <si>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</si>
  <si>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</si>
  <si>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</si>
  <si>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</si>
  <si>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</si>
  <si>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</si>
  <si>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</si>
  <si>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</si>
  <si>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</si>
  <si>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</si>
  <si>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</si>
  <si>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</si>
  <si>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</si>
  <si>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</si>
  <si>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</si>
  <si>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</si>
  <si>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</si>
  <si>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</si>
  <si>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</si>
  <si>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</si>
  <si>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</si>
  <si>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</si>
  <si>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</si>
  <si>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</si>
  <si>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</si>
  <si>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</si>
  <si>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</si>
  <si>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</si>
  <si>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</si>
  <si>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</si>
  <si>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</si>
  <si>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</si>
  <si>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</si>
  <si>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</si>
  <si>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</si>
  <si>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</si>
  <si>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</si>
  <si>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</si>
  <si>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</si>
  <si>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</si>
  <si>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</si>
  <si>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</si>
  <si>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</si>
  <si>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</si>
  <si>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</si>
  <si>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</si>
  <si>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</si>
  <si>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</si>
  <si>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</si>
  <si>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</si>
  <si>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</si>
  <si>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</si>
  <si>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</si>
  <si>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</si>
  <si>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</si>
  <si>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</si>
  <si>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</si>
  <si>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</si>
  <si>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</si>
  <si>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</si>
  <si>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</si>
  <si>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</si>
  <si>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</si>
  <si>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</si>
  <si>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</si>
  <si>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</si>
  <si>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</si>
  <si>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</si>
  <si>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</si>
  <si>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</si>
  <si>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</si>
  <si>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</si>
  <si>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</si>
  <si>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</si>
  <si>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</si>
  <si>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</si>
  <si>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</si>
  <si>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</si>
  <si>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</si>
  <si>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</si>
  <si>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</si>
  <si>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</si>
  <si>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</si>
  <si>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</si>
  <si>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</si>
  <si>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</si>
  <si>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</si>
  <si>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</si>
  <si>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</si>
  <si>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</si>
  <si>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</si>
  <si>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</si>
  <si>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</si>
  <si>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</si>
  <si>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</si>
  <si>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</si>
  <si>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</si>
  <si>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</si>
  <si>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</si>
  <si>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</si>
  <si>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</si>
  <si>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</si>
  <si>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</si>
  <si>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</si>
  <si>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</si>
  <si>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</si>
  <si>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</si>
  <si>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</si>
  <si>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</si>
  <si>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</si>
  <si>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</si>
  <si>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</si>
  <si>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</si>
  <si>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</si>
  <si>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</si>
  <si>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</si>
  <si>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</si>
  <si>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</si>
  <si>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</si>
  <si>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</si>
  <si>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</si>
  <si>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</si>
  <si>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</si>
  <si>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</si>
  <si>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</si>
  <si>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</si>
  <si>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</si>
  <si>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</si>
  <si>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</si>
  <si>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</si>
  <si>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</si>
  <si>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</si>
  <si>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</si>
  <si>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</si>
  <si>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</si>
  <si>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</si>
  <si>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</si>
  <si>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</si>
  <si>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</si>
  <si>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</si>
  <si>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</si>
  <si>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</si>
  <si>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</si>
  <si>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</si>
  <si>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</si>
  <si>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</si>
  <si>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</si>
  <si>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</si>
  <si>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</si>
  <si>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</si>
  <si>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</si>
  <si>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</si>
  <si>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</si>
  <si>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</si>
  <si>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</si>
  <si>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</si>
  <si>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</si>
  <si>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</si>
  <si>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</si>
  <si>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</si>
  <si>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</si>
  <si>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</si>
  <si>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</si>
  <si>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</si>
  <si>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</si>
  <si>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</si>
  <si>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</si>
  <si>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</si>
  <si>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</si>
  <si>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</si>
  <si>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</si>
  <si>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</si>
  <si>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</si>
  <si>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</si>
  <si>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</si>
  <si>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</si>
  <si>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</si>
  <si>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</si>
  <si>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</si>
  <si>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</si>
  <si>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</si>
  <si>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</si>
  <si>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</si>
  <si>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</si>
  <si>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</si>
  <si>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</si>
  <si>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</si>
  <si>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</si>
  <si>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</si>
  <si>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</si>
  <si>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</si>
  <si>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</si>
  <si>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</si>
  <si>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</si>
  <si>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</si>
  <si>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</si>
  <si>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</si>
  <si>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</si>
  <si>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</si>
  <si>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</si>
  <si>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</si>
  <si>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</si>
  <si>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</si>
  <si>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</si>
  <si>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</si>
  <si>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</si>
  <si>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</si>
  <si>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</si>
  <si>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</si>
  <si>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</si>
  <si>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</si>
  <si>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</si>
  <si>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</si>
  <si>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</si>
  <si>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</si>
  <si>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</si>
  <si>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</si>
  <si>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</si>
  <si>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</si>
  <si>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</si>
  <si>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</si>
  <si>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</si>
  <si>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</si>
  <si>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</si>
  <si>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</si>
  <si>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</si>
  <si>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</si>
  <si>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</si>
  <si>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</si>
  <si>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</si>
  <si>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</si>
  <si>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</si>
  <si>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</si>
  <si>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</si>
  <si>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</si>
  <si>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</si>
  <si>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</si>
  <si>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</si>
  <si>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</si>
  <si>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</si>
  <si>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</si>
  <si>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</si>
  <si>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</si>
  <si>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</si>
  <si>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</si>
  <si>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</si>
  <si>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</si>
  <si>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</si>
  <si>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</si>
  <si>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</si>
  <si>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</si>
  <si>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</si>
  <si>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</si>
  <si>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</si>
  <si>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</si>
  <si>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</si>
  <si>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</si>
  <si>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</si>
  <si>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</si>
  <si>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</si>
  <si>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</si>
  <si>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</si>
  <si>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</si>
  <si>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</si>
  <si>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</si>
  <si>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</si>
  <si>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</si>
  <si>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</si>
  <si>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</si>
  <si>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</si>
  <si>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</si>
  <si>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</si>
  <si>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</si>
  <si>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</si>
  <si>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</si>
  <si>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</si>
  <si>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</si>
  <si>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</si>
  <si>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</si>
  <si>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</si>
  <si>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</si>
  <si>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</si>
  <si>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</si>
  <si>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</si>
  <si>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</si>
  <si>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</si>
  <si>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</si>
  <si>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</si>
  <si>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</si>
  <si>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</si>
  <si>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</si>
  <si>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</si>
  <si>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</si>
  <si>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</si>
  <si>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</si>
  <si>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</si>
  <si>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</si>
  <si>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</si>
  <si>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</si>
  <si>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</si>
  <si>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</si>
  <si>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</si>
  <si>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</si>
  <si>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</si>
  <si>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</si>
  <si>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</si>
  <si>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</si>
  <si>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</si>
  <si>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</si>
  <si>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</si>
  <si>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</si>
  <si>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</si>
  <si>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</si>
  <si>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</si>
  <si>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</si>
  <si>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</si>
  <si>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</si>
  <si>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</si>
  <si>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</si>
  <si>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</si>
  <si>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</si>
  <si>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</si>
  <si>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</si>
  <si>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</si>
  <si>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</si>
  <si>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</si>
  <si>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</si>
  <si>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</si>
  <si>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</si>
  <si>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</si>
  <si>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</si>
  <si>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</si>
  <si>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</si>
  <si>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</si>
  <si>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</si>
  <si>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</si>
  <si>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</si>
  <si>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</si>
  <si>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</si>
  <si>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</si>
  <si>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</si>
  <si>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</si>
  <si>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</si>
  <si>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</si>
  <si>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</si>
  <si>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</si>
  <si>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</si>
  <si>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</si>
  <si>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</si>
  <si>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</si>
  <si>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</si>
  <si>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</si>
  <si>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</si>
  <si>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</si>
  <si>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</si>
  <si>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</si>
  <si>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</si>
  <si>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</si>
  <si>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</si>
  <si>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</si>
  <si>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</si>
  <si>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</si>
  <si>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</si>
  <si>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</si>
  <si>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</si>
  <si>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</si>
  <si>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</si>
  <si>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</si>
  <si>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</si>
  <si>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</si>
  <si>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</si>
  <si>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</si>
  <si>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</si>
  <si>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</si>
  <si>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</si>
  <si>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</si>
  <si>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</si>
  <si>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</si>
  <si>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</si>
  <si>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</si>
  <si>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</si>
  <si>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</si>
  <si>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</si>
  <si>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</si>
  <si>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</si>
  <si>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</si>
  <si>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</si>
  <si>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</si>
  <si>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</si>
  <si>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</si>
  <si>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</si>
  <si>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</si>
  <si>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</si>
  <si>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</si>
  <si>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</si>
  <si>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</si>
  <si>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</si>
  <si>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</si>
  <si>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</si>
  <si>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</si>
  <si>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</si>
  <si>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</si>
  <si>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</si>
  <si>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</si>
  <si>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</si>
  <si>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</si>
  <si>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</si>
  <si>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</si>
  <si>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</si>
  <si>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</si>
  <si>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</si>
  <si>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</si>
  <si>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</si>
  <si>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</si>
  <si>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</si>
  <si>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</si>
  <si>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</si>
  <si>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</si>
  <si>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</si>
  <si>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</si>
  <si>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</si>
  <si>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</si>
  <si>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</si>
  <si>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</si>
  <si>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</si>
  <si>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</si>
  <si>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</si>
  <si>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</si>
  <si>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</si>
  <si>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</si>
  <si>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</si>
  <si>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</si>
  <si>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</si>
  <si>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</si>
  <si>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</si>
  <si>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</si>
  <si>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</si>
  <si>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</si>
  <si>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</si>
  <si>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</si>
  <si>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</si>
  <si>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</si>
  <si>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</si>
  <si>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</si>
  <si>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</si>
  <si>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</si>
  <si>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</si>
  <si>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</si>
  <si>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</si>
  <si>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</si>
  <si>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</si>
  <si>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</si>
  <si>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</si>
  <si>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</si>
  <si>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</si>
  <si>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</si>
  <si>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</si>
  <si>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</si>
  <si>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</si>
  <si>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</si>
  <si>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</si>
  <si>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</si>
  <si>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</si>
  <si>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</si>
  <si>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</si>
  <si>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</si>
  <si>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</si>
  <si>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</si>
  <si>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</si>
  <si>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</si>
  <si>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</si>
  <si>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</si>
  <si>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</si>
  <si>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</si>
  <si>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</si>
  <si>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</si>
  <si>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</si>
  <si>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</si>
  <si>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</si>
  <si>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</si>
  <si>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</si>
  <si>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</si>
  <si>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</si>
  <si>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</si>
  <si>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</si>
  <si>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</si>
  <si>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</si>
  <si>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</si>
  <si>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</si>
  <si>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</si>
  <si>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</si>
  <si>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</si>
  <si>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</si>
  <si>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</si>
  <si>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</si>
  <si>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</si>
  <si>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</si>
  <si>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</si>
  <si>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</si>
  <si>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</si>
  <si>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</si>
  <si>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</si>
  <si>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</si>
  <si>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</si>
  <si>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</si>
  <si>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</si>
  <si>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</si>
  <si>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</si>
  <si>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</si>
  <si>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</si>
  <si>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</si>
  <si>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</si>
  <si>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</si>
  <si>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</si>
  <si>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</si>
  <si>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</si>
  <si>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</si>
  <si>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</si>
  <si>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</si>
  <si>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</si>
  <si>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</si>
  <si>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</si>
  <si>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</si>
  <si>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</si>
  <si>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</si>
  <si>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</si>
  <si>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</si>
  <si>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</si>
  <si>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</si>
  <si>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</si>
  <si>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</si>
  <si>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</si>
  <si>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</si>
  <si>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</si>
  <si>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</si>
  <si>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</si>
  <si>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</si>
  <si>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</si>
  <si>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</si>
  <si>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</si>
  <si>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</si>
  <si>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</si>
  <si>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</si>
  <si>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</si>
  <si>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</si>
  <si>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</si>
  <si>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</si>
  <si>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</si>
  <si>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</si>
  <si>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</si>
  <si>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</si>
  <si>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</si>
  <si>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</si>
  <si>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</si>
  <si>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</si>
  <si>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</si>
  <si>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</si>
  <si>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</si>
  <si>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</si>
  <si>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</si>
  <si>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</si>
  <si>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</si>
  <si>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</si>
  <si>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</si>
  <si>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</si>
  <si>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</si>
  <si>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</si>
  <si>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</si>
  <si>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</si>
  <si>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</si>
  <si>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</si>
  <si>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</si>
  <si>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</si>
  <si>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</si>
  <si>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</si>
  <si>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</si>
  <si>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</si>
  <si>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</si>
  <si>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</si>
  <si>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</si>
  <si>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</si>
  <si>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</si>
  <si>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</si>
  <si>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</si>
  <si>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</si>
  <si>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</si>
  <si>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</si>
  <si>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</si>
  <si>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</si>
  <si>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</si>
  <si>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</si>
  <si>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</si>
  <si>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</si>
  <si>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</si>
  <si>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</si>
  <si>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</si>
  <si>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</si>
  <si>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</si>
  <si>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</si>
  <si>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</si>
  <si>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</si>
  <si>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</si>
  <si>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</si>
  <si>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</si>
  <si>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</si>
  <si>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</si>
  <si>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</si>
  <si>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</si>
  <si>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</si>
  <si>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</si>
  <si>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</si>
  <si>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</si>
  <si>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</si>
  <si>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</si>
  <si>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</si>
  <si>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</si>
  <si>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</si>
  <si>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</si>
  <si>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</si>
  <si>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</si>
  <si>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</si>
  <si>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</si>
  <si>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</si>
  <si>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</si>
  <si>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</si>
  <si>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</si>
  <si>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</si>
  <si>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</si>
  <si>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</si>
  <si>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</si>
  <si>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</si>
  <si>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</si>
  <si>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</si>
  <si>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</si>
  <si>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</si>
  <si>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</si>
  <si>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</si>
  <si>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</si>
  <si>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</si>
  <si>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</si>
  <si>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</si>
  <si>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</si>
  <si>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</si>
  <si>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</si>
  <si>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</si>
  <si>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</si>
  <si>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</si>
  <si>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</si>
  <si>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</si>
  <si>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</si>
  <si>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</si>
  <si>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</si>
  <si>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</si>
  <si>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</si>
  <si>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</si>
  <si>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</si>
  <si>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</si>
  <si>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</si>
  <si>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</si>
  <si>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</si>
  <si>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</si>
  <si>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</si>
  <si>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</si>
  <si>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</si>
  <si>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</si>
  <si>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</si>
  <si>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</si>
  <si>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</si>
  <si>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</si>
  <si>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</si>
  <si>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</si>
  <si>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</si>
  <si>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</si>
  <si>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</si>
  <si>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</si>
  <si>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</si>
  <si>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</si>
  <si>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</si>
  <si>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</si>
  <si>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</si>
  <si>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</si>
  <si>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</si>
  <si>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</si>
  <si>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</si>
  <si>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</si>
  <si>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</si>
  <si>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</si>
  <si>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</si>
  <si>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</si>
  <si>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</si>
  <si>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</si>
  <si>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</si>
  <si>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</si>
  <si>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</si>
  <si>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</si>
  <si>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</si>
  <si>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</si>
  <si>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</si>
  <si>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</si>
  <si>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</si>
  <si>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</si>
  <si>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</si>
  <si>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</si>
  <si>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</si>
  <si>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</si>
  <si>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</si>
  <si>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</si>
  <si>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</si>
  <si>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</si>
  <si>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</si>
  <si>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</si>
  <si>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</si>
  <si>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</si>
  <si>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</si>
  <si>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</si>
  <si>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</si>
  <si>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</si>
  <si>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</si>
  <si>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</si>
  <si>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</si>
  <si>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</si>
  <si>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</si>
  <si>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</si>
  <si>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</si>
  <si>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</si>
  <si>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</si>
  <si>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</si>
  <si>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</si>
  <si>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</si>
  <si>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</si>
  <si>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</si>
  <si>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</si>
  <si>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</si>
  <si>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</si>
  <si>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</si>
  <si>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</si>
  <si>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</si>
  <si>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</si>
  <si>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</si>
  <si>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</si>
  <si>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</si>
  <si>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</si>
  <si>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</si>
  <si>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</si>
  <si>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</si>
  <si>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</si>
  <si>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</si>
  <si>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</si>
  <si>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</si>
  <si>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</si>
  <si>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</si>
  <si>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</si>
  <si>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</si>
  <si>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</si>
  <si>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</si>
  <si>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</si>
  <si>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</si>
  <si>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</si>
  <si>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</si>
  <si>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</si>
  <si>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</si>
  <si>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</si>
  <si>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</si>
  <si>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</si>
  <si>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</si>
  <si>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</si>
  <si>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</si>
  <si>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</si>
  <si>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</si>
  <si>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</si>
  <si>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</si>
  <si>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</si>
  <si>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</si>
  <si>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</si>
  <si>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</si>
  <si>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</si>
  <si>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</si>
  <si>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</si>
  <si>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</si>
  <si>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</si>
  <si>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</si>
  <si>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</si>
  <si>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</si>
  <si>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</si>
  <si>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</si>
  <si>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</si>
  <si>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</si>
  <si>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</si>
  <si>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</si>
  <si>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</si>
  <si>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</si>
  <si>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</si>
  <si>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</si>
  <si>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</si>
  <si>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</si>
  <si>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</si>
  <si>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</si>
  <si>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</si>
  <si>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</si>
  <si>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</si>
  <si>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</si>
  <si>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</si>
  <si>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</si>
  <si>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</si>
  <si>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</si>
  <si>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</si>
  <si>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</si>
  <si>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</si>
  <si>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</si>
  <si>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</si>
  <si>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</si>
  <si>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</si>
  <si>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</si>
  <si>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</si>
  <si>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</si>
  <si>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</si>
  <si>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</si>
  <si>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</si>
  <si>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</si>
  <si>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</si>
  <si>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</si>
  <si>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</si>
  <si>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</si>
  <si>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</si>
  <si>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</si>
  <si>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</si>
  <si>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</si>
  <si>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</si>
  <si>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</si>
  <si>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</si>
  <si>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</si>
  <si>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</si>
  <si>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</si>
  <si>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</si>
  <si>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</si>
  <si>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</si>
  <si>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</si>
  <si>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</si>
  <si>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</si>
  <si>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</si>
  <si>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</si>
  <si>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</si>
  <si>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</si>
  <si>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</si>
  <si>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</si>
  <si>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</si>
  <si>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</si>
  <si>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</si>
  <si>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</si>
  <si>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</si>
  <si>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</si>
  <si>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</si>
  <si>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</si>
  <si>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</si>
  <si>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</si>
  <si>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</si>
  <si>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</si>
  <si>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</si>
  <si>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</si>
  <si>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</si>
  <si>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</si>
  <si>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</si>
  <si>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</si>
  <si>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</si>
  <si>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</si>
  <si>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</si>
  <si>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</si>
  <si>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</si>
  <si>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</si>
  <si>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</si>
  <si>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</si>
  <si>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</si>
  <si>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</si>
  <si>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</si>
  <si>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</si>
  <si>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</si>
  <si>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</si>
  <si>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</si>
  <si>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</si>
  <si>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</si>
  <si>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</si>
  <si>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</si>
  <si>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</si>
  <si>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</si>
  <si>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</si>
  <si>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</si>
  <si>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</si>
  <si>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</si>
  <si>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</si>
  <si>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</si>
  <si>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</si>
  <si>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</si>
  <si>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</si>
  <si>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</si>
  <si>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</si>
  <si>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</si>
  <si>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</si>
  <si>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</si>
  <si>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</si>
  <si>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</si>
  <si>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</si>
  <si>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</si>
  <si>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</si>
  <si>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</si>
  <si>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</si>
  <si>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</si>
  <si>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</si>
  <si>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</si>
  <si>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</si>
  <si>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</si>
  <si>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</si>
  <si>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</si>
  <si>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</si>
  <si>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</si>
  <si>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</si>
  <si>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</si>
  <si>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</si>
  <si>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</si>
  <si>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</si>
  <si>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</si>
  <si>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</si>
  <si>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</si>
  <si>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</si>
  <si>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</si>
  <si>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</si>
  <si>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</si>
  <si>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</si>
  <si>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</si>
  <si>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</si>
  <si>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</si>
  <si>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</si>
  <si>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</si>
  <si>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</si>
  <si>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</si>
  <si>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</si>
  <si>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</si>
  <si>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</si>
  <si>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</si>
  <si>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</si>
  <si>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</si>
  <si>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</si>
  <si>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</si>
  <si>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</si>
  <si>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</si>
  <si>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</si>
  <si>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</si>
  <si>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</si>
  <si>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</si>
  <si>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</si>
  <si>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</si>
  <si>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</si>
  <si>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</si>
  <si>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</si>
  <si>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</si>
  <si>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</si>
  <si>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</si>
  <si>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</si>
  <si>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</si>
  <si>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</si>
  <si>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</si>
  <si>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</si>
  <si>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</si>
  <si>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</si>
  <si>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</si>
  <si>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</si>
  <si>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</si>
  <si>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</si>
  <si>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</si>
  <si>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</si>
  <si>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</si>
  <si>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</si>
  <si>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</si>
  <si>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</si>
  <si>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</si>
  <si>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</si>
  <si>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</si>
  <si>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</si>
  <si>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</si>
  <si>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</si>
  <si>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</si>
  <si>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</si>
  <si>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</si>
  <si>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</si>
  <si>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</si>
  <si>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</si>
  <si>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</si>
  <si>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</si>
  <si>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</si>
  <si>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</si>
  <si>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</si>
  <si>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</si>
  <si>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</si>
  <si>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</si>
  <si>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</si>
  <si>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</si>
  <si>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</si>
  <si>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</si>
  <si>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</si>
  <si>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</si>
  <si>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</si>
  <si>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</si>
  <si>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</si>
  <si>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</si>
  <si>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</si>
  <si>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</si>
  <si>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</si>
  <si>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</si>
  <si>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</si>
  <si>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</si>
  <si>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</si>
  <si>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</si>
  <si>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</si>
  <si>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</si>
  <si>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</si>
  <si>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</si>
  <si>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</si>
  <si>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</si>
  <si>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</si>
  <si>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</si>
  <si>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</si>
  <si>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</si>
  <si>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</si>
  <si>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</si>
  <si>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</si>
  <si>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</si>
  <si>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</si>
  <si>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</si>
  <si>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</si>
  <si>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</si>
  <si>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</si>
  <si>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</si>
  <si>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</si>
  <si>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</si>
  <si>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</si>
  <si>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</si>
  <si>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</si>
  <si>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</si>
  <si>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</si>
  <si>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</si>
  <si>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</si>
  <si>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</si>
  <si>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</si>
  <si>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</si>
  <si>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</si>
  <si>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</si>
  <si>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</si>
  <si>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</si>
  <si>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</si>
  <si>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</si>
  <si>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</si>
  <si>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</si>
  <si>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</si>
  <si>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</si>
  <si>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</si>
  <si>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</si>
  <si>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</si>
  <si>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</si>
  <si>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</si>
  <si>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</si>
  <si>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</si>
  <si>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</si>
  <si>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</si>
  <si>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</si>
  <si>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</si>
  <si>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</si>
  <si>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</si>
  <si>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</si>
  <si>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</si>
  <si>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</si>
  <si>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</si>
  <si>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</si>
  <si>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</si>
  <si>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</si>
  <si>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</si>
  <si>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</si>
  <si>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</si>
  <si>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</si>
  <si>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</si>
  <si>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</si>
  <si>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</si>
  <si>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</si>
  <si>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</si>
  <si>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</si>
  <si>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</si>
  <si>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</si>
  <si>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</si>
  <si>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</si>
  <si>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</si>
  <si>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</si>
  <si>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</si>
  <si>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</si>
  <si>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</si>
  <si>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</si>
  <si>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</si>
  <si>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</si>
  <si>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</si>
  <si>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</si>
  <si>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</si>
  <si>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</si>
  <si>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</si>
  <si>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</si>
  <si>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</si>
  <si>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</si>
  <si>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</si>
  <si>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</si>
  <si>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</si>
  <si>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</si>
  <si>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</si>
  <si>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</si>
  <si>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</si>
  <si>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</si>
  <si>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</si>
  <si>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</si>
  <si>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</si>
  <si>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</si>
  <si>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</si>
  <si>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</si>
  <si>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</si>
  <si>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</si>
  <si>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</si>
  <si>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</si>
  <si>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</si>
  <si>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</si>
  <si>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</si>
  <si>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</si>
  <si>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</si>
  <si>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</si>
  <si>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</si>
  <si>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</si>
  <si>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</si>
  <si>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</si>
  <si>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</si>
  <si>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</si>
  <si>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</si>
  <si>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</si>
  <si>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</si>
  <si>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</si>
  <si>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</si>
  <si>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</si>
  <si>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</si>
  <si>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</si>
  <si>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</si>
  <si>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</si>
  <si>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</si>
  <si>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</si>
  <si>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</si>
  <si>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</si>
  <si>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</si>
  <si>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</si>
  <si>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</si>
  <si>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</si>
  <si>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</si>
  <si>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</si>
  <si>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</si>
  <si>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</si>
  <si>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</si>
  <si>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</si>
  <si>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</si>
  <si>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</si>
  <si>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</si>
  <si>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</si>
  <si>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</si>
  <si>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</si>
  <si>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</si>
  <si>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</si>
  <si>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</si>
  <si>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</si>
  <si>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</si>
  <si>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</si>
  <si>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</si>
  <si>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</si>
  <si>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</si>
  <si>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</si>
  <si>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</si>
  <si>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</si>
  <si>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</si>
  <si>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</si>
  <si>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</si>
  <si>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</si>
  <si>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</si>
  <si>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</si>
  <si>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</si>
  <si>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</si>
  <si>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</si>
  <si>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</si>
  <si>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</si>
  <si>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</si>
  <si>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</si>
  <si>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</si>
  <si>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</si>
  <si>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</si>
  <si>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</si>
  <si>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</si>
  <si>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</si>
  <si>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</si>
  <si>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</si>
  <si>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</si>
  <si>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</si>
  <si>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</si>
  <si>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</si>
  <si>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</si>
  <si>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</si>
  <si>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</si>
  <si>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</si>
  <si>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</si>
  <si>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</si>
  <si>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</si>
  <si>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</si>
  <si>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</si>
  <si>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</si>
  <si>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</si>
  <si>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</si>
  <si>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</si>
  <si>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</si>
  <si>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</si>
  <si>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</si>
  <si>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</si>
  <si>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</si>
  <si>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</si>
  <si>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</si>
  <si>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</si>
  <si>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</si>
  <si>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</si>
  <si>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</si>
  <si>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</si>
  <si>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</si>
  <si>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</si>
  <si>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</si>
  <si>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</si>
  <si>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</si>
  <si>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</si>
  <si>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</si>
  <si>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</si>
  <si>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</si>
  <si>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</si>
  <si>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</si>
  <si>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</si>
  <si>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</si>
  <si>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</si>
  <si>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</si>
  <si>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</si>
  <si>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</si>
  <si>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</si>
  <si>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</si>
  <si>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</si>
  <si>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</si>
  <si>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</si>
  <si>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</si>
  <si>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</si>
  <si>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</si>
  <si>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</si>
  <si>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</si>
  <si>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</si>
  <si>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</si>
  <si>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</si>
  <si>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</si>
  <si>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</si>
  <si>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</si>
  <si>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</si>
  <si>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</si>
  <si>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</si>
  <si>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</si>
  <si>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</si>
  <si>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</si>
  <si>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</si>
  <si>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</si>
  <si>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</si>
  <si>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</si>
  <si>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</si>
  <si>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</si>
  <si>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</si>
  <si>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</si>
  <si>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</si>
  <si>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</si>
  <si>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</si>
  <si>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</si>
  <si>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</si>
  <si>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</si>
  <si>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</si>
  <si>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</si>
  <si>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</si>
  <si>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</si>
  <si>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</si>
  <si>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</si>
  <si>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</si>
  <si>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</si>
  <si>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</si>
  <si>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</si>
  <si>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</si>
  <si>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</si>
  <si>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</si>
  <si>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</si>
  <si>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</si>
  <si>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</si>
  <si>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</si>
  <si>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</si>
  <si>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</si>
  <si>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</si>
  <si>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</si>
  <si>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</si>
  <si>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</si>
  <si>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</si>
  <si>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</si>
  <si>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</si>
  <si>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</si>
  <si>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</si>
  <si>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</si>
  <si>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</si>
  <si>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</si>
  <si>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</si>
  <si>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</si>
  <si>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</si>
  <si>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</si>
  <si>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</si>
  <si>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</si>
  <si>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</si>
  <si>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</si>
  <si>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</si>
  <si>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</si>
  <si>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</si>
  <si>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</si>
  <si>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</si>
  <si>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</si>
  <si>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</si>
  <si>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</si>
  <si>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</si>
  <si>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</si>
  <si>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</si>
  <si>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</si>
  <si>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</si>
  <si>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</si>
  <si>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</si>
  <si>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</si>
  <si>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</si>
  <si>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</si>
  <si>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</si>
  <si>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</si>
  <si>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</si>
  <si>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</si>
  <si>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</si>
  <si>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</si>
  <si>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</si>
  <si>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</si>
  <si>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</si>
  <si>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</si>
  <si>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</si>
  <si>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</si>
  <si>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</si>
  <si>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</si>
  <si>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</si>
  <si>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</si>
  <si>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</si>
  <si>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</si>
  <si>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</si>
  <si>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</si>
  <si>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</si>
  <si>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</si>
  <si>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</si>
  <si>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</si>
  <si>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</si>
  <si>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</si>
  <si>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</si>
  <si>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</si>
  <si>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</si>
  <si>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</si>
  <si>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</si>
  <si>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</si>
  <si>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</si>
  <si>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</si>
  <si>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</si>
  <si>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</si>
  <si>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</si>
  <si>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</si>
  <si>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</si>
  <si>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</si>
  <si>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</si>
  <si>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</si>
  <si>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</si>
  <si>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</si>
  <si>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</si>
  <si>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</si>
  <si>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</si>
  <si>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</si>
  <si>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</si>
  <si>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</si>
  <si>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</si>
  <si>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</si>
  <si>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</si>
  <si>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</si>
  <si>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</si>
  <si>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</si>
  <si>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</si>
  <si>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</si>
  <si>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</si>
  <si>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</si>
  <si>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</si>
  <si>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</si>
  <si>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</si>
  <si>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</si>
  <si>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</si>
  <si>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</si>
  <si>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</si>
  <si>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</si>
  <si>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</si>
  <si>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</si>
  <si>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</si>
  <si>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</si>
  <si>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</si>
  <si>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</si>
  <si>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</si>
  <si>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</si>
  <si>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</si>
  <si>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</si>
  <si>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</si>
  <si>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</si>
  <si>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</si>
  <si>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</si>
  <si>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</si>
  <si>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</si>
  <si>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</si>
  <si>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</si>
  <si>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</si>
  <si>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</si>
  <si>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</si>
  <si>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</si>
  <si>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</si>
  <si>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</si>
  <si>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</si>
  <si>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</si>
  <si>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</si>
  <si>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</si>
  <si>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</si>
  <si>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</si>
  <si>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</si>
  <si>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</si>
  <si>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</si>
  <si>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</si>
  <si>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</si>
  <si>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</si>
  <si>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</si>
  <si>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</si>
  <si>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</si>
  <si>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</si>
  <si>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</si>
  <si>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</si>
  <si>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</si>
  <si>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</si>
  <si>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</si>
  <si>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</si>
  <si>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</si>
  <si>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</si>
  <si>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</si>
  <si>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</si>
  <si>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</si>
  <si>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</si>
  <si>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</si>
  <si>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</si>
  <si>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</si>
  <si>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</si>
  <si>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</si>
  <si>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</si>
  <si>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</si>
  <si>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</si>
  <si>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</si>
  <si>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</si>
  <si>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</si>
  <si>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</si>
  <si>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</si>
  <si>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</si>
  <si>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</si>
  <si>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</si>
  <si>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</si>
  <si>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</si>
  <si>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</si>
  <si>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</si>
  <si>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</si>
  <si>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</si>
  <si>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</si>
  <si>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</si>
  <si>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</si>
  <si>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</si>
  <si>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</si>
  <si>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</si>
  <si>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</si>
  <si>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</si>
  <si>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</si>
  <si>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</si>
  <si>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</si>
  <si>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</si>
  <si>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</si>
  <si>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</si>
  <si>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</si>
  <si>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</si>
  <si>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</si>
  <si>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</si>
  <si>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</si>
  <si>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</si>
  <si>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</si>
  <si>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</si>
  <si>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</si>
  <si>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</si>
  <si>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</si>
  <si>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</si>
  <si>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</si>
  <si>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</si>
  <si>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</si>
  <si>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</si>
  <si>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</si>
  <si>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</si>
  <si>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</si>
  <si>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</si>
  <si>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</si>
  <si>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</si>
  <si>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</si>
  <si>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</si>
  <si>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</si>
  <si>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</si>
  <si>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</si>
  <si>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</si>
  <si>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</si>
  <si>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</si>
  <si>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</si>
  <si>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</si>
  <si>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</si>
  <si>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</si>
  <si>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</si>
  <si>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</si>
  <si>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</si>
  <si>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</si>
  <si>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</si>
  <si>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</si>
  <si>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</si>
  <si>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</si>
  <si>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</si>
  <si>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</si>
  <si>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</si>
  <si>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</si>
  <si>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</si>
  <si>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</si>
  <si>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</si>
  <si>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</si>
  <si>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</si>
  <si>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</si>
  <si>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</si>
  <si>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</si>
  <si>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</si>
  <si>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</si>
  <si>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</si>
  <si>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</si>
  <si>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</si>
  <si>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</si>
  <si>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</si>
  <si>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</si>
  <si>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</si>
  <si>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</si>
  <si>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</si>
  <si>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</si>
  <si>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</si>
  <si>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</si>
  <si>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</si>
  <si>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</si>
  <si>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</si>
  <si>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</si>
  <si>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</si>
  <si>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</si>
  <si>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</si>
  <si>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</si>
  <si>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</si>
  <si>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</si>
  <si>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</si>
  <si>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</si>
  <si>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</si>
  <si>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</si>
  <si>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</si>
  <si>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</si>
  <si>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</si>
  <si>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</si>
  <si>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</si>
  <si>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</si>
  <si>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</si>
  <si>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</si>
  <si>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</si>
  <si>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</si>
  <si>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</si>
  <si>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</si>
  <si>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</si>
  <si>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</si>
  <si>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</si>
  <si>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</si>
  <si>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</si>
  <si>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</si>
  <si>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</si>
  <si>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</si>
  <si>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</si>
  <si>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</si>
  <si>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</si>
  <si>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</si>
  <si>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</si>
  <si>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</si>
  <si>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</si>
  <si>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</si>
  <si>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</si>
  <si>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</si>
  <si>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</si>
  <si>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</si>
  <si>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</si>
  <si>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</si>
  <si>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</si>
  <si>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</si>
  <si>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</si>
  <si>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</si>
  <si>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</si>
  <si>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</si>
  <si>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</si>
  <si>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</si>
  <si>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</si>
  <si>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</si>
  <si>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</si>
  <si>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</si>
  <si>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</si>
  <si>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</si>
  <si>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</si>
  <si>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</si>
  <si>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</si>
  <si>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</si>
  <si>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</si>
  <si>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</si>
  <si>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</si>
  <si>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</si>
  <si>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</si>
  <si>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</si>
  <si>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</si>
  <si>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</si>
  <si>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</si>
  <si>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</si>
  <si>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</si>
  <si>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</si>
  <si>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</si>
  <si>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</si>
  <si>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</si>
  <si>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</si>
  <si>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</si>
  <si>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</si>
  <si>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</si>
  <si>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</si>
  <si>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</si>
  <si>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</si>
  <si>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</si>
  <si>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</si>
  <si>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</si>
  <si>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</si>
  <si>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</si>
  <si>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</si>
  <si>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</si>
  <si>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</si>
  <si>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</si>
  <si>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</si>
  <si>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</si>
  <si>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</si>
  <si>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</si>
  <si>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</si>
  <si>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</si>
  <si>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</si>
  <si>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</si>
  <si>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</si>
  <si>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</si>
  <si>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</si>
  <si>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</si>
  <si>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</si>
  <si>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</si>
  <si>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</si>
  <si>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</si>
  <si>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</si>
  <si>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</si>
  <si>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</si>
  <si>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</si>
  <si>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</si>
  <si>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</si>
  <si>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</si>
  <si>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</si>
  <si>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</si>
  <si>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</si>
  <si>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</si>
  <si>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</si>
  <si>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</si>
  <si>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</si>
  <si>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</si>
  <si>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</si>
  <si>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</si>
  <si>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</si>
  <si>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</si>
  <si>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</si>
  <si>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</si>
  <si>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</si>
  <si>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</si>
  <si>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</si>
  <si>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</si>
  <si>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</si>
  <si>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</si>
  <si>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</si>
  <si>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</si>
  <si>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</si>
  <si>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</si>
  <si>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</si>
  <si>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</si>
  <si>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</si>
  <si>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</si>
  <si>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</si>
  <si>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</si>
  <si>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</si>
  <si>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</si>
  <si>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</si>
  <si>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</si>
  <si>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</si>
  <si>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</si>
  <si>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</si>
  <si>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</si>
  <si>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</si>
  <si>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</si>
  <si>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</si>
  <si>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</si>
  <si>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</si>
  <si>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</si>
  <si>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</si>
  <si>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</si>
  <si>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</si>
  <si>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</si>
  <si>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</si>
  <si>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</si>
  <si>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</si>
  <si>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</si>
  <si>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</si>
  <si>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</si>
  <si>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</si>
  <si>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</si>
  <si>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</si>
  <si>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</si>
  <si>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</si>
  <si>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</si>
  <si>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</si>
  <si>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</si>
  <si>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</si>
  <si>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</si>
  <si>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</si>
  <si>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</si>
  <si>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</si>
  <si>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</si>
  <si>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</si>
  <si>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</si>
  <si>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</si>
  <si>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</si>
  <si>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</si>
  <si>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</si>
  <si>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</si>
  <si>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</si>
  <si>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</si>
  <si>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</si>
  <si>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</si>
  <si>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</si>
  <si>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</si>
  <si>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</si>
  <si>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</si>
  <si>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</si>
  <si>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</si>
  <si>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</si>
  <si>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</si>
  <si>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</si>
  <si>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</si>
  <si>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</si>
  <si>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</si>
  <si>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</si>
  <si>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</si>
  <si>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</si>
  <si>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</si>
  <si>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</si>
  <si>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</si>
  <si>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</si>
  <si>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</si>
  <si>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</si>
  <si>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</si>
  <si>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</si>
  <si>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</si>
  <si>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</si>
  <si>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</si>
  <si>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</si>
  <si>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</si>
  <si>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</si>
  <si>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</si>
  <si>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</si>
  <si>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</si>
  <si>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</si>
  <si>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</si>
  <si>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</si>
  <si>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</si>
  <si>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</si>
  <si>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</si>
  <si>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</si>
  <si>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</si>
  <si>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</si>
  <si>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</si>
  <si>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</si>
  <si>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</si>
  <si>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</si>
  <si>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</si>
  <si>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</si>
  <si>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</si>
  <si>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</si>
  <si>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</si>
  <si>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</si>
  <si>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</si>
  <si>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</si>
  <si>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</si>
  <si>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</si>
  <si>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</si>
  <si>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</si>
  <si>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</si>
  <si>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</si>
  <si>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</si>
  <si>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</si>
  <si>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</si>
  <si>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</si>
  <si>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</si>
  <si>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</si>
  <si>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</si>
  <si>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</si>
  <si>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</si>
  <si>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</si>
  <si>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</si>
  <si>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</si>
  <si>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</si>
  <si>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</si>
  <si>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</si>
  <si>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</si>
  <si>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</si>
  <si>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</si>
  <si>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</si>
  <si>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</si>
  <si>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</si>
  <si>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</si>
  <si>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</si>
  <si>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</si>
  <si>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</si>
  <si>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</si>
  <si>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</si>
  <si>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</si>
  <si>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</si>
  <si>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</si>
  <si>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</si>
  <si>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</si>
  <si>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</si>
  <si>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</si>
  <si>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</si>
  <si>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</si>
  <si>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</si>
  <si>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</si>
  <si>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</si>
  <si>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</si>
  <si>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</si>
  <si>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</si>
  <si>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</si>
  <si>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</si>
  <si>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</si>
  <si>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</si>
  <si>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</si>
  <si>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</si>
  <si>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</si>
  <si>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</si>
  <si>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</si>
  <si>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</si>
  <si>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</si>
  <si>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</si>
  <si>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</si>
  <si>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</si>
  <si>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</si>
  <si>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</si>
  <si>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</si>
  <si>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</si>
  <si>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</si>
  <si>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</si>
  <si>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</si>
  <si>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</si>
  <si>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</si>
  <si>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</si>
  <si>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</si>
  <si>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</si>
  <si>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</si>
  <si>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</si>
  <si>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</si>
  <si>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</si>
  <si>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</si>
  <si>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</si>
  <si>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</si>
  <si>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</si>
  <si>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</si>
  <si>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</si>
  <si>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</si>
  <si>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</si>
  <si>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</si>
  <si>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</si>
  <si>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</si>
  <si>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</si>
  <si>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</si>
  <si>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</si>
  <si>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</si>
  <si>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</si>
  <si>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</si>
  <si>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</si>
  <si>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</si>
  <si>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</si>
  <si>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</si>
  <si>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</si>
  <si>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</si>
  <si>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</si>
  <si>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</si>
  <si>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</si>
  <si>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</si>
  <si>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</si>
  <si>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</si>
  <si>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</si>
  <si>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</si>
  <si>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</si>
  <si>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</si>
  <si>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</si>
  <si>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</si>
  <si>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</si>
  <si>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</si>
  <si>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</si>
  <si>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</si>
  <si>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</si>
  <si>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</si>
  <si>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</si>
  <si>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</si>
  <si>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</si>
  <si>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</si>
  <si>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</si>
  <si>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</si>
  <si>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</si>
  <si>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</si>
  <si>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</si>
  <si>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</si>
  <si>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</si>
  <si>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</si>
  <si>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</si>
  <si>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</si>
  <si>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</si>
  <si>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</si>
  <si>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</si>
  <si>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</si>
  <si>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</si>
  <si>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</si>
  <si>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</si>
  <si>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</si>
  <si>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</si>
  <si>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</si>
  <si>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</si>
  <si>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</si>
  <si>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</si>
  <si>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</si>
  <si>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</si>
  <si>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</si>
  <si>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</si>
  <si>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</si>
  <si>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</si>
  <si>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</si>
  <si>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</si>
  <si>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</si>
  <si>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</si>
  <si>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</si>
  <si>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</si>
  <si>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</si>
  <si>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</si>
  <si>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</si>
  <si>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</si>
  <si>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</si>
  <si>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</si>
  <si>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</si>
  <si>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</si>
  <si>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</si>
  <si>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</si>
  <si>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</si>
  <si>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</si>
  <si>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</si>
  <si>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</si>
  <si>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</si>
  <si>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</si>
  <si>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</si>
  <si>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</si>
  <si>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</si>
  <si>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</si>
  <si>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</si>
  <si>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</si>
  <si>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</si>
  <si>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</si>
  <si>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</si>
  <si>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</si>
  <si>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</si>
  <si>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</si>
  <si>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</si>
  <si>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</si>
  <si>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</si>
  <si>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</si>
  <si>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</si>
  <si>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</si>
  <si>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</si>
  <si>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</si>
  <si>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</si>
  <si>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</si>
  <si>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</si>
  <si>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</si>
  <si>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</si>
  <si>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</si>
  <si>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</si>
  <si>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</si>
  <si>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</si>
  <si>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</si>
  <si>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</si>
  <si>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</si>
  <si>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</si>
  <si>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</si>
  <si>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</si>
  <si>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</si>
  <si>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</si>
  <si>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</si>
  <si>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</si>
  <si>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</si>
  <si>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</si>
  <si>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</si>
  <si>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</si>
  <si>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</si>
  <si>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</si>
  <si>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</si>
  <si>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</si>
  <si>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</si>
  <si>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</si>
  <si>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</si>
  <si>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</si>
  <si>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</si>
  <si>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</si>
  <si>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</si>
  <si>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</si>
  <si>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</si>
  <si>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</si>
  <si>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</si>
  <si>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</si>
  <si>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</si>
  <si>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</si>
  <si>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</si>
  <si>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</si>
  <si>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</si>
  <si>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</si>
  <si>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</si>
  <si>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</si>
  <si>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</si>
  <si>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</si>
  <si>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</si>
  <si>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</si>
  <si>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</si>
  <si>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</si>
  <si>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</si>
  <si>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</si>
  <si>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</si>
  <si>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</si>
  <si>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</si>
  <si>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</si>
  <si>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</si>
  <si>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</si>
  <si>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</si>
  <si>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</si>
  <si>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</si>
  <si>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</si>
  <si>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</si>
  <si>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</si>
  <si>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</si>
  <si>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</si>
  <si>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</si>
  <si>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</si>
  <si>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</si>
  <si>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</si>
  <si>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</si>
  <si>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</si>
  <si>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</si>
  <si>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</si>
  <si>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</si>
  <si>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</si>
  <si>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</si>
  <si>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</si>
  <si>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</si>
  <si>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</si>
  <si>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</si>
  <si>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</si>
  <si>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</si>
  <si>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</si>
  <si>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</si>
  <si>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</si>
  <si>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</si>
  <si>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</si>
  <si>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</si>
  <si>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</si>
  <si>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</si>
  <si>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</si>
  <si>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</si>
  <si>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</si>
  <si>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</si>
  <si>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</si>
  <si>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</si>
  <si>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</si>
  <si>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</si>
  <si>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</si>
  <si>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</si>
  <si>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</si>
  <si>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</si>
  <si>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</si>
  <si>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</si>
  <si>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</si>
  <si>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</si>
  <si>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</si>
  <si>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</si>
  <si>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</si>
  <si>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</si>
  <si>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</si>
  <si>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</si>
  <si>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</si>
  <si>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</si>
  <si>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</si>
  <si>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</si>
  <si>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</si>
  <si>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</si>
  <si>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</si>
  <si>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</si>
  <si>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</si>
  <si>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</si>
  <si>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</si>
  <si>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</si>
  <si>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</si>
  <si>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</si>
  <si>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</si>
  <si>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</si>
  <si>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</si>
  <si>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</si>
  <si>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</si>
  <si>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</si>
  <si>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</si>
  <si>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</si>
  <si>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</si>
  <si>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</si>
  <si>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</si>
  <si>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</si>
  <si>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</si>
  <si>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</si>
  <si>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</si>
  <si>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</si>
  <si>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</si>
  <si>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</si>
  <si>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</si>
  <si>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</si>
  <si>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</si>
  <si>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</si>
  <si>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</si>
  <si>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</si>
  <si>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</si>
  <si>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</si>
  <si>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</si>
  <si>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</si>
  <si>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</si>
  <si>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</si>
  <si>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</si>
  <si>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</si>
  <si>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</si>
  <si>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</si>
  <si>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</si>
  <si>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</si>
  <si>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</si>
  <si>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</si>
  <si>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</si>
  <si>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</si>
  <si>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</si>
  <si>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</si>
  <si>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</si>
  <si>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</si>
  <si>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</si>
  <si>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</si>
  <si>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</si>
  <si>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</si>
  <si>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</si>
  <si>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</si>
  <si>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</si>
  <si>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</si>
  <si>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</si>
  <si>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</si>
  <si>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</si>
  <si>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</si>
  <si>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</si>
  <si>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</si>
  <si>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</si>
  <si>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</si>
  <si>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</si>
  <si>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</si>
  <si>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</si>
  <si>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</si>
  <si>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</si>
  <si>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</si>
  <si>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</si>
  <si>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</si>
  <si>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</si>
  <si>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</si>
  <si>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</si>
  <si>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</si>
  <si>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</si>
  <si>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</si>
  <si>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</si>
  <si>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</si>
  <si>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</si>
  <si>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</si>
  <si>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</si>
  <si>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</si>
  <si>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</si>
  <si>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</si>
  <si>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</si>
  <si>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</si>
  <si>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</si>
  <si>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</si>
  <si>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</si>
  <si>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</si>
  <si>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</si>
  <si>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</si>
  <si>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</si>
  <si>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</si>
  <si>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</si>
  <si>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</si>
  <si>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</si>
  <si>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</si>
  <si>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</si>
  <si>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</si>
  <si>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</si>
  <si>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</si>
  <si>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</si>
  <si>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</si>
  <si>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</si>
  <si>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</si>
  <si>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</si>
  <si>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</si>
  <si>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</si>
  <si>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</si>
  <si>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</si>
  <si>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</si>
  <si>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</si>
  <si>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</si>
  <si>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</si>
  <si>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</si>
  <si>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</si>
  <si>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</si>
  <si>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</si>
  <si>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</si>
  <si>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</si>
  <si>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</si>
  <si>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</si>
  <si>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</si>
  <si>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</si>
  <si>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</si>
  <si>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</si>
  <si>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</si>
  <si>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</si>
  <si>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</si>
  <si>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</si>
  <si>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</si>
  <si>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</si>
  <si>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</si>
  <si>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</si>
  <si>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</si>
  <si>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</si>
  <si>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</si>
  <si>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</si>
  <si>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</si>
  <si>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</si>
  <si>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</si>
  <si>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</si>
  <si>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</si>
  <si>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</si>
  <si>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</si>
  <si>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</si>
  <si>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</si>
  <si>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</si>
  <si>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</si>
  <si>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</si>
  <si>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</si>
  <si>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</si>
  <si>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</si>
  <si>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</si>
  <si>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</si>
  <si>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</si>
  <si>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</si>
  <si>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</si>
  <si>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</si>
  <si>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</si>
  <si>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</si>
  <si>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</si>
  <si>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</si>
  <si>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</si>
  <si>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</si>
  <si>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</si>
  <si>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</si>
  <si>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</si>
  <si>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</si>
  <si>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</si>
  <si>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</si>
  <si>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</si>
  <si>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</si>
  <si>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</si>
  <si>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</si>
  <si>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</si>
  <si>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</si>
  <si>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</si>
  <si>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</si>
  <si>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</si>
  <si>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</si>
  <si>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</si>
  <si>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</si>
  <si>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</si>
  <si>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</si>
  <si>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</si>
  <si>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</si>
  <si>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</si>
  <si>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</si>
  <si>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</si>
  <si>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</si>
  <si>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</si>
  <si>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</si>
  <si>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</si>
  <si>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</si>
  <si>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</si>
  <si>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</si>
  <si>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</si>
  <si>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</si>
  <si>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</si>
  <si>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</si>
  <si>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</si>
  <si>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</si>
  <si>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</si>
  <si>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</si>
  <si>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</si>
  <si>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</si>
  <si>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</si>
  <si>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</si>
  <si>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</si>
  <si>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</si>
  <si>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</si>
  <si>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</si>
  <si>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</si>
  <si>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</si>
  <si>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</si>
  <si>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</si>
  <si>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</si>
  <si>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</si>
  <si>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</si>
  <si>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</si>
  <si>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</si>
  <si>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</si>
  <si>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</si>
  <si>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</si>
  <si>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</si>
  <si>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</si>
  <si>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</si>
  <si>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</si>
  <si>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</si>
  <si>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</si>
  <si>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</si>
  <si>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</si>
  <si>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</si>
  <si>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</si>
  <si>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</si>
  <si>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</si>
  <si>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</si>
  <si>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</si>
  <si>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</si>
  <si>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</si>
  <si>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</si>
  <si>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</si>
  <si>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</si>
  <si>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</si>
  <si>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</si>
  <si>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</si>
  <si>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</si>
  <si>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</si>
  <si>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</si>
  <si>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</si>
  <si>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</si>
  <si>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</si>
  <si>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</si>
  <si>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</si>
  <si>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</si>
  <si>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</si>
  <si>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</si>
  <si>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</si>
  <si>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</si>
  <si>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</si>
  <si>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</si>
  <si>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</si>
  <si>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</si>
  <si>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</si>
  <si>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</si>
  <si>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</si>
  <si>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</si>
  <si>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</si>
  <si>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</si>
  <si>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</si>
  <si>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</si>
  <si>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</si>
  <si>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</si>
  <si>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</si>
  <si>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</si>
  <si>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</si>
  <si>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</si>
  <si>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</si>
  <si>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</si>
  <si>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</si>
  <si>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</si>
  <si>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</si>
  <si>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</si>
  <si>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</si>
  <si>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</si>
  <si>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</si>
  <si>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</si>
  <si>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</si>
  <si>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</si>
  <si>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</si>
  <si>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</si>
  <si>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</si>
  <si>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</si>
  <si>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</si>
  <si>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</si>
  <si>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</si>
  <si>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</si>
  <si>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</si>
  <si>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</si>
  <si>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</si>
  <si>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</si>
  <si>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</si>
  <si>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</si>
  <si>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</si>
  <si>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</si>
  <si>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</si>
  <si>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</si>
  <si>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</si>
  <si>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</si>
  <si>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</si>
  <si>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</si>
  <si>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</si>
  <si>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</si>
  <si>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</si>
  <si>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</si>
  <si>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</si>
  <si>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</si>
  <si>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</si>
  <si>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</si>
  <si>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</si>
  <si>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</si>
  <si>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</si>
  <si>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</si>
  <si>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</si>
  <si>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</si>
  <si>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</si>
  <si>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</si>
  <si>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</si>
  <si>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</si>
  <si>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</si>
  <si>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</si>
  <si>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</si>
  <si>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</si>
  <si>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</si>
  <si>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</si>
  <si>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</si>
  <si>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</si>
  <si>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</si>
  <si>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</si>
  <si>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</si>
  <si>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</si>
  <si>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</si>
  <si>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</si>
  <si>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</si>
  <si>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</si>
  <si>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</si>
  <si>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</si>
  <si>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</si>
  <si>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</si>
  <si>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</si>
  <si>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</si>
  <si>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</si>
  <si>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</si>
  <si>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</si>
  <si>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</si>
  <si>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</si>
  <si>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</si>
  <si>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</si>
  <si>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</si>
  <si>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</si>
  <si>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</si>
  <si>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</si>
  <si>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</si>
  <si>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</si>
  <si>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</si>
  <si>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</si>
  <si>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</si>
  <si>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</si>
  <si>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</si>
  <si>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</si>
  <si>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</si>
  <si>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</si>
  <si>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</si>
  <si>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</si>
  <si>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</si>
  <si>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</si>
  <si>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</si>
  <si>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</si>
  <si>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</si>
  <si>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</si>
  <si>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</si>
  <si>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</si>
  <si>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</si>
  <si>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</si>
  <si>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</si>
  <si>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</si>
  <si>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</si>
  <si>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</si>
  <si>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</si>
  <si>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</si>
  <si>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</si>
  <si>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</si>
  <si>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</si>
  <si>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</si>
  <si>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</si>
  <si>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</si>
  <si>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</si>
  <si>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</si>
  <si>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</si>
  <si>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</si>
  <si>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</si>
  <si>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</si>
  <si>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</si>
  <si>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</si>
  <si>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</si>
  <si>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</si>
  <si>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</si>
  <si>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</si>
  <si>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</si>
  <si>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</si>
  <si>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</si>
  <si>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</si>
  <si>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</si>
  <si>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</si>
  <si>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</si>
  <si>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</si>
  <si>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</si>
  <si>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</si>
  <si>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</si>
  <si>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</si>
  <si>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</si>
  <si>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</si>
  <si>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</si>
  <si>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</si>
  <si>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</si>
  <si>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</si>
  <si>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</si>
  <si>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</si>
  <si>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</si>
  <si>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</si>
  <si>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</si>
  <si>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</si>
  <si>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</si>
  <si>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</si>
  <si>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</si>
  <si>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</si>
  <si>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</si>
  <si>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</si>
  <si>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</si>
  <si>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</si>
  <si>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</si>
  <si>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</si>
  <si>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</si>
  <si>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</si>
  <si>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</si>
  <si>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</si>
  <si>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</si>
  <si>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</si>
  <si>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</si>
  <si>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</si>
  <si>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</si>
  <si>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</si>
  <si>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</si>
  <si>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</si>
  <si>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</si>
  <si>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</si>
  <si>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</si>
  <si>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</si>
  <si>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</si>
  <si>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</si>
  <si>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</si>
  <si>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</si>
  <si>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</si>
  <si>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</si>
  <si>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</si>
  <si>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</si>
  <si>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</si>
  <si>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</si>
  <si>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</si>
  <si>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</si>
  <si>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</si>
  <si>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</si>
  <si>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</si>
  <si>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</si>
  <si>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</si>
  <si>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</si>
  <si>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</si>
  <si>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</si>
  <si>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</si>
  <si>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</si>
  <si>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</si>
  <si>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</si>
  <si>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</si>
  <si>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</si>
  <si>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</si>
  <si>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</si>
  <si>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</si>
  <si>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</si>
  <si>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</si>
  <si>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</si>
  <si>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</si>
  <si>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</si>
  <si>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</si>
  <si>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</si>
  <si>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</si>
  <si>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</si>
  <si>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</si>
  <si>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</si>
  <si>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</si>
  <si>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</si>
  <si>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</si>
  <si>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</si>
  <si>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</si>
  <si>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</si>
  <si>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</si>
  <si>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</si>
  <si>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</si>
  <si>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</si>
  <si>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</si>
  <si>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</si>
  <si>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</si>
  <si>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</si>
  <si>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</si>
  <si>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</si>
  <si>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</si>
  <si>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</si>
  <si>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</si>
  <si>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</si>
  <si>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</si>
  <si>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</si>
  <si>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</si>
  <si>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</si>
  <si>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</si>
  <si>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</si>
  <si>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</si>
  <si>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</si>
  <si>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</si>
  <si>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</si>
  <si>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</si>
  <si>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</si>
  <si>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</si>
  <si>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</si>
  <si>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</si>
  <si>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</si>
  <si>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</si>
  <si>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</si>
  <si>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</si>
  <si>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</si>
  <si>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</si>
  <si>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</si>
  <si>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</si>
  <si>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</si>
  <si>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</si>
  <si>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</si>
  <si>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</si>
  <si>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</si>
  <si>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</si>
  <si>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</si>
  <si>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</si>
  <si>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</si>
  <si>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</si>
  <si>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</si>
  <si>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</si>
  <si>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</si>
  <si>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</si>
  <si>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</si>
  <si>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</si>
  <si>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</si>
  <si>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</si>
  <si>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</si>
  <si>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</si>
  <si>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</si>
  <si>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</si>
  <si>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</si>
  <si>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</si>
  <si>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</si>
  <si>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</si>
  <si>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</si>
  <si>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</si>
  <si>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</si>
  <si>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</si>
  <si>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</si>
  <si>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</si>
  <si>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</si>
  <si>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</si>
  <si>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</si>
  <si>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</si>
  <si>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</si>
  <si>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</si>
  <si>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</si>
  <si>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</si>
  <si>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</si>
  <si>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</si>
  <si>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</si>
  <si>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</si>
  <si>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</si>
  <si>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</si>
  <si>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</si>
  <si>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</si>
  <si>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</si>
  <si>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</si>
  <si>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</si>
  <si>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</si>
  <si>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</si>
  <si>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</si>
  <si>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</si>
  <si>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</si>
  <si>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</si>
  <si>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</si>
  <si>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</si>
  <si>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</si>
  <si>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</si>
  <si>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</si>
  <si>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</si>
  <si>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</si>
  <si>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</si>
  <si>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</si>
  <si>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</si>
  <si>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</si>
  <si>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</si>
  <si>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</si>
  <si>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</si>
  <si>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</si>
  <si>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</si>
  <si>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</si>
  <si>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</si>
  <si>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</si>
  <si>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</si>
  <si>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</si>
  <si>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</si>
  <si>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</si>
  <si>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</si>
  <si>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</si>
  <si>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</si>
  <si>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</si>
  <si>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</si>
  <si>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</si>
  <si>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</si>
  <si>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</si>
  <si>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</si>
  <si>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</si>
  <si>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</si>
  <si>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</si>
  <si>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</si>
  <si>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</si>
  <si>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</si>
  <si>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</si>
  <si>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</si>
  <si>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</si>
  <si>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</si>
  <si>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</si>
  <si>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</si>
  <si>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</si>
  <si>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</si>
  <si>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</si>
  <si>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</si>
  <si>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</si>
  <si>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</si>
  <si>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</si>
  <si>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</si>
  <si>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</si>
  <si>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</si>
  <si>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</si>
  <si>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</si>
  <si>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</si>
  <si>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</si>
  <si>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</si>
  <si>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</si>
  <si>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</si>
  <si>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</si>
  <si>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</si>
  <si>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</si>
  <si>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</si>
  <si>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</si>
  <si>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</si>
  <si>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</si>
  <si>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</si>
  <si>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</si>
  <si>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</si>
  <si>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</si>
  <si>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</si>
  <si>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</si>
  <si>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</si>
  <si>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</si>
  <si>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</si>
  <si>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</si>
  <si>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</si>
  <si>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</si>
  <si>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</si>
  <si>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</si>
  <si>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</si>
  <si>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</si>
  <si>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</si>
  <si>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</si>
  <si>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</si>
  <si>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</si>
  <si>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</si>
  <si>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</si>
  <si>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</si>
  <si>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</si>
  <si>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</si>
  <si>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</si>
  <si>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</si>
  <si>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</si>
  <si>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</si>
  <si>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</si>
  <si>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</si>
  <si>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</si>
  <si>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</si>
  <si>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</si>
  <si>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</si>
  <si>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</si>
  <si>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</si>
  <si>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</si>
  <si>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</si>
  <si>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</si>
  <si>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</si>
  <si>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</si>
  <si>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</si>
  <si>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</si>
  <si>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</si>
  <si>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</si>
  <si>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</si>
  <si>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</si>
  <si>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</si>
  <si>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</si>
  <si>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</si>
  <si>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</si>
  <si>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</si>
  <si>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</si>
  <si>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</si>
  <si>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</si>
  <si>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</si>
  <si>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</si>
  <si>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</si>
  <si>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</si>
  <si>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</si>
  <si>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</si>
  <si>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</si>
  <si>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</si>
  <si>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</si>
  <si>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</si>
  <si>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</si>
  <si>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</si>
  <si>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</si>
  <si>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</si>
  <si>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</si>
  <si>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</si>
  <si>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</si>
  <si>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</si>
  <si>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</si>
  <si>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</si>
  <si>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</si>
  <si>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</si>
  <si>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</si>
  <si>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</si>
  <si>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</si>
  <si>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</si>
  <si>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</si>
  <si>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</si>
  <si>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</si>
  <si>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</si>
  <si>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</si>
  <si>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</si>
  <si>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</si>
  <si>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</si>
  <si>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</si>
  <si>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</si>
  <si>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</si>
  <si>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</si>
  <si>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</si>
  <si>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</si>
  <si>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</si>
  <si>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</si>
  <si>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</si>
  <si>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</si>
  <si>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</si>
  <si>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</si>
  <si>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</si>
  <si>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</si>
  <si>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</si>
  <si>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</si>
  <si>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</si>
  <si>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</si>
  <si>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</si>
  <si>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</si>
  <si>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</si>
  <si>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</si>
  <si>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</si>
  <si>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</si>
  <si>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</si>
  <si>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</si>
  <si>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</si>
  <si>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</si>
  <si>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</si>
  <si>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</si>
  <si>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</si>
  <si>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</si>
  <si>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</si>
  <si>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</si>
  <si>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</si>
  <si>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</si>
  <si>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</si>
  <si>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</si>
  <si>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</si>
  <si>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</si>
  <si>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</si>
  <si>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</si>
  <si>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</si>
  <si>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</si>
  <si>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</si>
  <si>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</si>
  <si>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</si>
  <si>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</si>
  <si>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</si>
  <si>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</si>
  <si>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</si>
  <si>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</si>
  <si>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</si>
  <si>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</si>
  <si>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</si>
  <si>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</si>
  <si>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</si>
  <si>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</si>
  <si>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</si>
  <si>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</si>
  <si>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</si>
  <si>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</si>
  <si>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</si>
  <si>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</si>
  <si>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</si>
  <si>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</si>
  <si>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</si>
  <si>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</si>
  <si>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</si>
  <si>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</si>
  <si>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</si>
  <si>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</si>
  <si>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</si>
  <si>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</si>
  <si>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</si>
  <si>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</si>
  <si>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</si>
  <si>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</si>
  <si>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</si>
  <si>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</si>
  <si>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</si>
  <si>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</si>
  <si>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</si>
  <si>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</si>
  <si>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</si>
  <si>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</si>
  <si>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</si>
  <si>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</si>
  <si>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</si>
  <si>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</si>
  <si>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</si>
  <si>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</si>
  <si>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</si>
  <si>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</si>
  <si>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</si>
  <si>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</si>
  <si>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</si>
  <si>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</si>
  <si>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</si>
  <si>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</si>
  <si>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</si>
  <si>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</si>
  <si>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</si>
  <si>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</si>
  <si>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</si>
  <si>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</si>
  <si>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</si>
  <si>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</si>
  <si>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</si>
  <si>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</si>
  <si>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</si>
  <si>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</si>
  <si>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</si>
  <si>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</si>
  <si>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</si>
  <si>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</si>
  <si>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</si>
  <si>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</si>
  <si>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</si>
  <si>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</si>
  <si>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</si>
  <si>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</si>
  <si>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</si>
  <si>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</si>
  <si>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</si>
  <si>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</si>
  <si>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</si>
  <si>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</si>
  <si>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</si>
  <si>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</si>
  <si>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</si>
  <si>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</si>
  <si>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</si>
  <si>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</si>
  <si>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</si>
  <si>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</si>
  <si>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</si>
  <si>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</si>
  <si>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</si>
  <si>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</si>
  <si>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</si>
  <si>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</si>
  <si>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</si>
  <si>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</si>
  <si>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</si>
  <si>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</si>
  <si>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</si>
  <si>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</si>
  <si>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</si>
  <si>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</si>
  <si>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</si>
  <si>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</si>
  <si>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</si>
  <si>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</si>
  <si>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</si>
  <si>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</si>
  <si>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</si>
  <si>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</si>
  <si>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</si>
  <si>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</si>
  <si>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</si>
  <si>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</si>
  <si>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</si>
  <si>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</si>
  <si>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</si>
  <si>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</si>
  <si>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</si>
  <si>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</si>
  <si>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</si>
  <si>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</si>
  <si>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</si>
  <si>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</si>
  <si>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</si>
  <si>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</si>
  <si>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</si>
  <si>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</si>
  <si>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</si>
  <si>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</si>
  <si>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</si>
  <si>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</si>
  <si>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</si>
  <si>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</si>
  <si>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</si>
  <si>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</si>
  <si>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</si>
  <si>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</si>
  <si>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</si>
  <si>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</si>
  <si>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</si>
  <si>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</si>
  <si>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</si>
  <si>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</si>
  <si>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</si>
  <si>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</si>
  <si>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</si>
  <si>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</si>
  <si>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</si>
  <si>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</si>
  <si>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</si>
  <si>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</si>
  <si>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</si>
  <si>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</si>
  <si>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</si>
  <si>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</si>
  <si>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</si>
  <si>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</si>
  <si>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</si>
  <si>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</si>
  <si>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</si>
  <si>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</si>
  <si>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</si>
  <si>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</si>
  <si>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</si>
  <si>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</si>
  <si>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</si>
  <si>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</si>
  <si>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</si>
  <si>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</si>
  <si>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</si>
  <si>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</si>
  <si>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</si>
  <si>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</si>
  <si>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</si>
  <si>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</si>
  <si>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</si>
  <si>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</si>
  <si>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</si>
  <si>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</si>
  <si>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</si>
  <si>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</si>
  <si>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</si>
  <si>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</si>
  <si>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</si>
  <si>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</si>
  <si>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</si>
  <si>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</si>
  <si>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</si>
  <si>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</si>
  <si>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</si>
  <si>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</si>
  <si>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</si>
  <si>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</si>
  <si>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</si>
  <si>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</si>
  <si>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</si>
  <si>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</si>
  <si>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</si>
  <si>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</si>
  <si>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</si>
  <si>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</si>
  <si>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</si>
  <si>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</si>
  <si>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</si>
  <si>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</si>
  <si>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</si>
  <si>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</si>
  <si>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</si>
  <si>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</si>
  <si>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</si>
  <si>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</si>
  <si>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</si>
  <si>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</si>
  <si>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</si>
  <si>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</si>
  <si>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</si>
  <si>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</si>
  <si>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</si>
  <si>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</si>
  <si>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</si>
  <si>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</si>
  <si>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</si>
  <si>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</si>
  <si>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</si>
  <si>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</si>
  <si>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</si>
  <si>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</si>
  <si>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</si>
  <si>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</si>
  <si>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</si>
  <si>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</si>
  <si>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</si>
  <si>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</si>
  <si>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</si>
  <si>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</si>
  <si>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</si>
  <si>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</si>
  <si>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</si>
  <si>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</si>
  <si>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</si>
  <si>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</si>
  <si>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</si>
  <si>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</si>
  <si>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</si>
  <si>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</si>
  <si>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</si>
  <si>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</si>
  <si>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</si>
  <si>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</si>
  <si>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</si>
  <si>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</si>
  <si>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</si>
  <si>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</si>
  <si>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</si>
  <si>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</si>
  <si>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</si>
  <si>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</si>
  <si>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</si>
  <si>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</si>
  <si>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</si>
  <si>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</si>
  <si>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</si>
  <si>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</si>
  <si>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</si>
  <si>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</si>
  <si>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</si>
  <si>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</si>
  <si>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</si>
  <si>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</si>
  <si>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</si>
  <si>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</si>
  <si>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</si>
  <si>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</si>
  <si>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</si>
  <si>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</si>
  <si>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</si>
  <si>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</si>
  <si>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</si>
  <si>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</si>
  <si>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</si>
  <si>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</si>
  <si>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</si>
  <si>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</si>
  <si>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</si>
  <si>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</si>
  <si>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</si>
  <si>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</si>
  <si>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</si>
  <si>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</si>
  <si>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</si>
  <si>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</si>
  <si>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</si>
  <si>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</si>
  <si>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</si>
  <si>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</si>
  <si>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</si>
  <si>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</si>
  <si>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</si>
  <si>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</si>
  <si>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</si>
  <si>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</si>
  <si>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</si>
  <si>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</si>
  <si>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</si>
  <si>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</si>
  <si>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</si>
  <si>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</si>
  <si>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</si>
  <si>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</si>
  <si>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</si>
  <si>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</si>
  <si>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</si>
  <si>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</si>
  <si>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</si>
  <si>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</si>
  <si>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</si>
  <si>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</si>
  <si>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</si>
  <si>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</si>
  <si>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</si>
  <si>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</si>
  <si>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</si>
  <si>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</si>
  <si>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</si>
  <si>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</si>
  <si>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</si>
  <si>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</si>
  <si>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</si>
  <si>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</si>
  <si>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</si>
  <si>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</si>
  <si>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</si>
  <si>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</si>
  <si>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</si>
  <si>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</si>
  <si>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</si>
  <si>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</si>
  <si>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</si>
  <si>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</si>
  <si>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</si>
  <si>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</si>
  <si>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</si>
  <si>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</si>
  <si>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</si>
  <si>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</si>
  <si>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</si>
  <si>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</si>
  <si>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</si>
  <si>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</si>
  <si>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</si>
  <si>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</si>
  <si>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</si>
  <si>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</si>
  <si>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</si>
  <si>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</si>
  <si>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</si>
  <si>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</si>
  <si>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</si>
  <si>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</si>
  <si>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</si>
  <si>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</si>
  <si>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</si>
  <si>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</si>
  <si>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</si>
  <si>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</si>
  <si>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</si>
  <si>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</si>
  <si>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</si>
  <si>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</si>
  <si>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</si>
  <si>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</si>
  <si>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</si>
  <si>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</si>
  <si>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</si>
  <si>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</si>
  <si>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</si>
  <si>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</si>
  <si>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</si>
  <si>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</si>
  <si>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</si>
  <si>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</si>
  <si>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</si>
  <si>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</si>
  <si>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</si>
  <si>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</si>
  <si>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</si>
  <si>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</si>
  <si>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</si>
  <si>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</si>
  <si>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</si>
  <si>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</si>
  <si>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</si>
  <si>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</si>
  <si>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</si>
  <si>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</si>
  <si>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</si>
  <si>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</si>
  <si>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</si>
  <si>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</si>
  <si>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</si>
  <si>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</si>
  <si>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</si>
  <si>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</si>
  <si>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</si>
  <si>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</si>
  <si>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</si>
  <si>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</si>
  <si>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</si>
  <si>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</si>
  <si>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</si>
  <si>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</si>
  <si>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</si>
  <si>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</si>
  <si>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</si>
  <si>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</si>
  <si>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</si>
  <si>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</si>
  <si>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</si>
  <si>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</si>
  <si>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</si>
  <si>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</si>
  <si>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</si>
  <si>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</si>
  <si>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</si>
  <si>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</si>
  <si>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</si>
  <si>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</si>
  <si>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</si>
  <si>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</si>
  <si>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</si>
  <si>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</si>
  <si>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</si>
  <si>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</si>
  <si>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</si>
  <si>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</si>
  <si>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</si>
  <si>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</si>
  <si>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</si>
  <si>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</si>
  <si>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</si>
  <si>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</si>
  <si>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</si>
  <si>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</si>
  <si>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</si>
  <si>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</si>
  <si>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</si>
  <si>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</si>
  <si>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</si>
  <si>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</si>
  <si>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</si>
  <si>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</si>
  <si>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</si>
  <si>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</si>
  <si>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</si>
  <si>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</si>
  <si>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</si>
  <si>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</si>
  <si>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</si>
  <si>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</si>
  <si>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</si>
  <si>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</si>
  <si>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</si>
  <si>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</si>
  <si>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</si>
  <si>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</si>
  <si>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</si>
  <si>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</si>
  <si>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</si>
  <si>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</si>
  <si>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</si>
  <si>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</si>
  <si>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</si>
  <si>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</si>
  <si>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</si>
  <si>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</si>
  <si>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</si>
  <si>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</si>
  <si>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</si>
  <si>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</si>
  <si>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</si>
  <si>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</si>
  <si>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</si>
  <si>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</si>
  <si>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</si>
  <si>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</si>
  <si>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</si>
  <si>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</si>
  <si>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</si>
  <si>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</si>
  <si>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</si>
  <si>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</si>
  <si>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</si>
  <si>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</si>
  <si>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</si>
  <si>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</si>
  <si>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</si>
  <si>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</si>
  <si>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</si>
  <si>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</si>
  <si>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</si>
  <si>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</si>
  <si>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</si>
  <si>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</si>
  <si>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</si>
  <si>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</si>
  <si>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</si>
  <si>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</si>
  <si>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</si>
  <si>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</si>
  <si>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</si>
  <si>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</si>
  <si>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</si>
  <si>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</si>
  <si>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</si>
  <si>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</si>
  <si>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</si>
  <si>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</si>
  <si>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</si>
  <si>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</si>
  <si>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</si>
  <si>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</si>
  <si>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</si>
  <si>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</si>
  <si>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</si>
  <si>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</si>
  <si>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</si>
  <si>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</si>
  <si>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</si>
  <si>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</si>
  <si>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</si>
  <si>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</si>
  <si>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</si>
  <si>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</si>
  <si>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</si>
  <si>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</si>
  <si>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</si>
  <si>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</si>
  <si>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</si>
  <si>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</si>
  <si>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</si>
  <si>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</si>
  <si>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</si>
  <si>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</si>
  <si>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</si>
  <si>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</si>
  <si>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</si>
  <si>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</si>
  <si>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</si>
  <si>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</si>
  <si>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</si>
  <si>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</si>
  <si>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</si>
  <si>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</si>
  <si>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</si>
  <si>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</si>
  <si>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</si>
  <si>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</si>
  <si>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</si>
  <si>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</si>
  <si>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</si>
  <si>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</si>
  <si>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</si>
  <si>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</si>
  <si>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</si>
  <si>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</si>
  <si>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</si>
  <si>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</si>
  <si>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</si>
  <si>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</si>
  <si>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</si>
  <si>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</si>
  <si>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</si>
  <si>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</si>
  <si>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</si>
  <si>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</si>
  <si>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</si>
  <si>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</si>
  <si>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</si>
  <si>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</si>
  <si>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</si>
  <si>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</si>
  <si>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</si>
  <si>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</si>
  <si>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</si>
  <si>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</si>
  <si>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</si>
  <si>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</si>
  <si>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</si>
  <si>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</si>
  <si>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</si>
  <si>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</si>
  <si>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</si>
  <si>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</si>
  <si>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</si>
  <si>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</si>
  <si>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</si>
  <si>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</si>
  <si>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</si>
  <si>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</si>
  <si>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</si>
  <si>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</si>
  <si>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</si>
  <si>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</si>
  <si>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</si>
  <si>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</si>
  <si>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</si>
  <si>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</si>
  <si>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</si>
  <si>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</si>
  <si>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</si>
  <si>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</si>
  <si>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</si>
  <si>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</si>
  <si>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</si>
  <si>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</si>
  <si>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</si>
  <si>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</si>
  <si>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</si>
  <si>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</si>
  <si>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</si>
  <si>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</si>
  <si>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</si>
  <si>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</si>
  <si>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</si>
  <si>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</si>
  <si>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</si>
  <si>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</si>
  <si>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</si>
  <si>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</si>
  <si>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</si>
  <si>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</si>
  <si>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</si>
  <si>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</si>
  <si>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</si>
  <si>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</si>
  <si>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</si>
  <si>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</si>
  <si>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</si>
  <si>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</si>
  <si>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</si>
  <si>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</si>
  <si>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</si>
  <si>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</si>
  <si>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</si>
  <si>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</si>
  <si>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</si>
  <si>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</si>
  <si>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</si>
  <si>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</si>
  <si>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</si>
  <si>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</si>
  <si>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</si>
  <si>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</si>
  <si>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</si>
  <si>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</si>
  <si>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</si>
  <si>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</si>
  <si>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</si>
  <si>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</si>
  <si>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</si>
  <si>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</si>
  <si>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</si>
  <si>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</si>
  <si>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</si>
  <si>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</si>
  <si>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</si>
  <si>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</si>
  <si>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</si>
  <si>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</si>
  <si>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</si>
  <si>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</si>
  <si>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</si>
  <si>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</si>
  <si>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</si>
  <si>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</si>
  <si>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</si>
  <si>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</si>
  <si>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</si>
  <si>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</si>
  <si>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</si>
  <si>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</si>
  <si>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</si>
  <si>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</si>
  <si>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</si>
  <si>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</si>
  <si>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</si>
  <si>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</si>
  <si>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</si>
  <si>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</si>
  <si>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</si>
  <si>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</si>
  <si>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</si>
  <si>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</si>
  <si>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</si>
  <si>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</si>
  <si>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</si>
  <si>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</si>
  <si>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</si>
  <si>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</si>
  <si>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</si>
  <si>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</si>
  <si>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</si>
  <si>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</si>
  <si>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</si>
  <si>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</si>
  <si>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</si>
  <si>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</si>
  <si>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</si>
  <si>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</si>
  <si>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</si>
  <si>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</si>
  <si>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</si>
  <si>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</si>
  <si>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</si>
  <si>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</si>
  <si>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</si>
  <si>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</si>
  <si>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</si>
  <si>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</si>
  <si>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</si>
  <si>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</si>
  <si>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</si>
  <si>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</si>
  <si>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</si>
  <si>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</si>
  <si>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</si>
  <si>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</si>
  <si>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</si>
  <si>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</si>
  <si>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</si>
  <si>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</si>
  <si>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</si>
  <si>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</si>
  <si>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</si>
  <si>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</si>
  <si>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</si>
  <si>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</si>
  <si>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</si>
  <si>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</si>
  <si>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</si>
  <si>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</si>
  <si>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</si>
  <si>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</si>
  <si>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</si>
  <si>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</si>
  <si>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</si>
  <si>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</si>
  <si>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</si>
  <si>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</si>
  <si>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</si>
  <si>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</si>
  <si>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</si>
  <si>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</si>
  <si>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</si>
  <si>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</si>
  <si>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</si>
  <si>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</si>
  <si>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</si>
  <si>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</si>
  <si>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</si>
  <si>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</si>
  <si>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</si>
  <si>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</si>
  <si>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</si>
  <si>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</si>
  <si>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</si>
  <si>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</si>
  <si>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</si>
  <si>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</si>
  <si>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</si>
  <si>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</si>
  <si>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</si>
  <si>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</si>
  <si>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</si>
  <si>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</si>
  <si>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</si>
  <si>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</si>
  <si>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</si>
  <si>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</si>
  <si>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</si>
  <si>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</si>
  <si>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</si>
  <si>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</si>
  <si>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</si>
  <si>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</si>
  <si>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</si>
  <si>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</si>
  <si>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</si>
  <si>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</si>
  <si>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</si>
  <si>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</si>
  <si>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</si>
  <si>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</si>
  <si>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</si>
  <si>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</si>
  <si>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</si>
  <si>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</si>
  <si>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</si>
  <si>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</si>
  <si>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</si>
  <si>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</si>
  <si>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</si>
  <si>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</si>
  <si>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</si>
  <si>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</si>
  <si>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</si>
  <si>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</si>
  <si>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</si>
  <si>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</si>
  <si>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</si>
  <si>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</si>
  <si>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</si>
  <si>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</si>
  <si>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</si>
  <si>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</si>
  <si>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</si>
  <si>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</si>
  <si>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</si>
  <si>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</si>
  <si>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</si>
  <si>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</si>
  <si>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</si>
  <si>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</si>
  <si>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</si>
  <si>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</si>
  <si>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</si>
  <si>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</si>
  <si>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</si>
  <si>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</si>
  <si>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</si>
  <si>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</si>
  <si>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</si>
  <si>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</si>
  <si>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</si>
  <si>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</si>
  <si>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</si>
  <si>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</si>
  <si>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</si>
  <si>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</si>
  <si>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</si>
  <si>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</si>
  <si>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</si>
  <si>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</si>
  <si>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</si>
  <si>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</si>
  <si>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</si>
  <si>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</si>
  <si>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</si>
  <si>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</si>
  <si>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</si>
  <si>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</si>
  <si>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</si>
  <si>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</si>
  <si>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</si>
  <si>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</si>
  <si>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</si>
  <si>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</si>
  <si>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</si>
  <si>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</si>
  <si>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</si>
  <si>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</si>
  <si>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</si>
  <si>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</si>
  <si>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</si>
  <si>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</si>
  <si>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</si>
  <si>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</si>
  <si>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</si>
  <si>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</si>
  <si>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</si>
  <si>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</si>
  <si>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</si>
  <si>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</si>
  <si>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</si>
  <si>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</si>
  <si>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</si>
  <si>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</si>
  <si>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</si>
  <si>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</si>
  <si>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</si>
  <si>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</si>
  <si>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</si>
  <si>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</si>
  <si>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</si>
  <si>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</si>
  <si>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</si>
  <si>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</si>
  <si>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</si>
  <si>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</si>
  <si>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</si>
  <si>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</si>
  <si>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</si>
  <si>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</si>
  <si>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</si>
  <si>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</si>
  <si>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</si>
  <si>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</si>
  <si>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</si>
  <si>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</si>
  <si>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</si>
  <si>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</si>
  <si>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</si>
  <si>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</si>
  <si>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</si>
  <si>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</si>
  <si>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</si>
  <si>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</si>
  <si>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</si>
  <si>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</si>
  <si>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</si>
  <si>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</si>
  <si>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</si>
  <si>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</si>
  <si>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</si>
  <si>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</si>
  <si>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</si>
  <si>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</si>
  <si>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</si>
  <si>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</si>
  <si>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</si>
  <si>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</si>
  <si>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</si>
  <si>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</si>
  <si>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</si>
  <si>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</si>
  <si>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</si>
  <si>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</si>
  <si>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</si>
  <si>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</si>
  <si>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</si>
  <si>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</si>
  <si>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</si>
  <si>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</si>
  <si>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</si>
  <si>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</si>
  <si>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</si>
  <si>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</si>
  <si>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</si>
  <si>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</si>
  <si>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</si>
  <si>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</si>
  <si>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</si>
  <si>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</si>
  <si>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</si>
  <si>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</si>
  <si>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</si>
  <si>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</si>
  <si>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</si>
  <si>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</si>
  <si>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</si>
  <si>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</si>
  <si>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</si>
  <si>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</si>
  <si>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</si>
  <si>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</si>
  <si>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</si>
  <si>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</si>
  <si>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</si>
  <si>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</si>
  <si>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</si>
  <si>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</si>
  <si>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</si>
  <si>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</si>
  <si>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</si>
  <si>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</si>
  <si>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</si>
  <si>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</si>
  <si>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</si>
  <si>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</si>
  <si>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</si>
  <si>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</si>
  <si>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</si>
  <si>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</si>
  <si>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</si>
  <si>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</si>
  <si>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</si>
  <si>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</si>
  <si>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</si>
  <si>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</si>
  <si>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</si>
  <si>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</si>
  <si>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</si>
  <si>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</si>
  <si>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</si>
  <si>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</si>
  <si>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</si>
  <si>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</si>
  <si>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</si>
  <si>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</si>
  <si>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</si>
  <si>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</si>
  <si>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</si>
  <si>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</si>
  <si>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</si>
  <si>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</si>
  <si>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</si>
  <si>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</si>
  <si>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</si>
  <si>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</si>
  <si>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</si>
  <si>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</si>
  <si>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</si>
  <si>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</si>
  <si>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</si>
  <si>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</si>
  <si>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</si>
  <si>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</si>
  <si>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</si>
  <si>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</si>
  <si>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</si>
  <si>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</si>
  <si>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</si>
  <si>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</si>
  <si>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</si>
  <si>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</si>
  <si>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</si>
  <si>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</si>
  <si>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</si>
  <si>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</si>
  <si>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</si>
  <si>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</si>
  <si>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</si>
  <si>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</si>
  <si>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</si>
  <si>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</si>
  <si>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</si>
  <si>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</si>
  <si>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</si>
  <si>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</si>
  <si>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</si>
  <si>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</si>
  <si>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</si>
  <si>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</si>
  <si>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</si>
  <si>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</si>
  <si>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</si>
  <si>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</si>
  <si>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</si>
  <si>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</si>
  <si>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</si>
  <si>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</si>
  <si>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</si>
  <si>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</si>
  <si>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</si>
  <si>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</si>
  <si>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</si>
  <si>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</si>
  <si>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</si>
  <si>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</si>
  <si>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</si>
  <si>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</si>
  <si>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</si>
  <si>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</si>
  <si>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</si>
  <si>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</si>
  <si>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</si>
  <si>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</si>
  <si>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</si>
  <si>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</si>
  <si>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</si>
  <si>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</si>
  <si>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</si>
  <si>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</si>
  <si>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</si>
  <si>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</si>
  <si>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</si>
  <si>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</si>
  <si>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</si>
  <si>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</si>
  <si>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</si>
  <si>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</si>
  <si>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</si>
  <si>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</si>
  <si>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</si>
  <si>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</si>
  <si>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</si>
  <si>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</si>
  <si>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</si>
  <si>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</si>
  <si>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</si>
  <si>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</si>
  <si>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</si>
  <si>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</si>
  <si>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</si>
  <si>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</si>
  <si>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</si>
  <si>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</si>
  <si>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</si>
  <si>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</si>
  <si>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</si>
  <si>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</si>
  <si>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</si>
  <si>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</si>
  <si>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</si>
  <si>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</si>
  <si>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</si>
  <si>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</si>
  <si>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</si>
  <si>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</si>
  <si>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</si>
  <si>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</si>
  <si>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</si>
  <si>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</si>
  <si>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</si>
  <si>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</si>
  <si>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</si>
  <si>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</si>
  <si>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</si>
  <si>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</si>
  <si>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</si>
  <si>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</si>
  <si>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</si>
  <si>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</si>
  <si>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</si>
  <si>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</si>
  <si>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</si>
  <si>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</si>
  <si>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</si>
  <si>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</si>
  <si>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</si>
  <si>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</si>
  <si>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</si>
  <si>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</si>
  <si>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</si>
  <si>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</si>
  <si>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</si>
  <si>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</si>
  <si>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</si>
  <si>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</si>
  <si>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</si>
  <si>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</si>
  <si>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</si>
  <si>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</si>
  <si>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</si>
  <si>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</si>
  <si>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</si>
  <si>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</si>
  <si>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</si>
  <si>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</si>
  <si>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</si>
  <si>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</si>
  <si>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</si>
  <si>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</si>
  <si>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</si>
  <si>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</si>
  <si>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</si>
  <si>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</si>
  <si>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</si>
  <si>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</si>
  <si>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</si>
  <si>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</si>
  <si>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</si>
  <si>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</si>
  <si>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</si>
  <si>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</si>
  <si>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</si>
  <si>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</si>
  <si>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</si>
  <si>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</si>
  <si>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</si>
  <si>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</si>
  <si>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</si>
  <si>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</si>
  <si>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</si>
  <si>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</si>
  <si>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</si>
  <si>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</si>
  <si>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</si>
  <si>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</si>
  <si>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</si>
  <si>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</si>
  <si>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</si>
  <si>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</si>
  <si>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</si>
  <si>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</si>
  <si>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</si>
  <si>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</si>
  <si>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</si>
  <si>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</si>
  <si>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</si>
  <si>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</si>
  <si>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</si>
  <si>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</si>
  <si>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</si>
  <si>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</si>
  <si>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</si>
  <si>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</si>
  <si>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</si>
  <si>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</si>
  <si>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</si>
  <si>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</si>
  <si>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</si>
  <si>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</si>
  <si>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</si>
  <si>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</si>
  <si>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</si>
  <si>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</si>
  <si>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</si>
  <si>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</si>
  <si>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</si>
  <si>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</si>
  <si>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</si>
  <si>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</si>
  <si>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</si>
  <si>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</si>
  <si>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</si>
  <si>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</si>
  <si>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</si>
  <si>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</si>
  <si>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</si>
  <si>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</si>
  <si>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</si>
  <si>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</si>
  <si>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</si>
  <si>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</si>
  <si>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</si>
  <si>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</si>
  <si>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</si>
  <si>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</si>
  <si>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</si>
  <si>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</si>
  <si>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</si>
  <si>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</si>
  <si>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</si>
  <si>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</si>
  <si>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</si>
  <si>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</si>
  <si>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</si>
  <si>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</si>
  <si>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</si>
  <si>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</si>
  <si>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</si>
  <si>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</si>
  <si>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</si>
  <si>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</si>
  <si>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</si>
  <si>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</si>
  <si>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</si>
  <si>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</si>
  <si>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</si>
  <si>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</si>
  <si>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</si>
  <si>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</si>
  <si>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</si>
  <si>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</si>
  <si>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</si>
  <si>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</si>
  <si>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</si>
  <si>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</si>
  <si>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</si>
  <si>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</si>
  <si>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</si>
  <si>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</si>
  <si>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</si>
  <si>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</si>
  <si>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</si>
  <si>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</si>
  <si>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</si>
  <si>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</si>
  <si>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</si>
  <si>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</si>
  <si>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</si>
  <si>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</si>
  <si>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</si>
  <si>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</si>
  <si>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</si>
  <si>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</si>
  <si>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</si>
  <si>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</si>
  <si>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</si>
  <si>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</si>
  <si>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</si>
  <si>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</si>
  <si>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</si>
  <si>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</si>
  <si>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</si>
  <si>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</si>
  <si>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</si>
  <si>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</si>
  <si>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</si>
  <si>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</si>
  <si>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</si>
  <si>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</si>
  <si>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</si>
  <si>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</si>
  <si>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</si>
  <si>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</si>
  <si>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</si>
  <si>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</si>
  <si>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</si>
  <si>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</si>
  <si>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</si>
  <si>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</si>
  <si>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</si>
  <si>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</si>
  <si>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</si>
  <si>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</si>
  <si>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</si>
  <si>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</si>
  <si>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</si>
  <si>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</si>
  <si>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</si>
  <si>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</si>
  <si>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</si>
  <si>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</si>
  <si>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</si>
  <si>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</si>
  <si>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</si>
  <si>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</si>
  <si>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</si>
  <si>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</si>
  <si>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</si>
  <si>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</si>
  <si>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</si>
  <si>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</si>
  <si>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</si>
  <si>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</si>
  <si>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</si>
  <si>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</si>
  <si>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</si>
  <si>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</si>
  <si>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</si>
  <si>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</si>
  <si>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</si>
  <si>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</si>
  <si>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</si>
  <si>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</si>
  <si>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</si>
  <si>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</si>
  <si>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</si>
  <si>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</si>
  <si>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</si>
  <si>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</si>
  <si>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</si>
  <si>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</si>
  <si>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</si>
  <si>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</si>
  <si>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</si>
  <si>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</si>
  <si>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</si>
  <si>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</si>
  <si>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</si>
  <si>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</si>
  <si>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</si>
  <si>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</si>
  <si>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</si>
  <si>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</si>
  <si>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</si>
  <si>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</si>
  <si>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</si>
  <si>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</si>
  <si>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</si>
  <si>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</si>
  <si>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</si>
  <si>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</si>
  <si>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</si>
  <si>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</si>
  <si>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</si>
  <si>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</si>
  <si>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</si>
  <si>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</si>
  <si>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</si>
  <si>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</si>
  <si>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</si>
  <si>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</si>
  <si>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</si>
  <si>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</si>
  <si>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</si>
  <si>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</si>
  <si>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</si>
  <si>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</si>
  <si>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</si>
  <si>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</si>
  <si>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</si>
  <si>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</si>
  <si>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</si>
  <si>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</si>
  <si>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</si>
  <si>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</si>
  <si>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</si>
  <si>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</si>
  <si>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</si>
  <si>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</si>
  <si>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</si>
  <si>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</si>
  <si>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</si>
  <si>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</si>
  <si>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</si>
  <si>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</si>
  <si>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</si>
  <si>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</si>
  <si>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</si>
  <si>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</si>
  <si>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</si>
  <si>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</si>
  <si>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</si>
  <si>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</si>
  <si>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</si>
  <si>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</si>
  <si>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</si>
  <si>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</si>
  <si>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</si>
  <si>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</si>
  <si>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</si>
  <si>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</si>
  <si>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</si>
  <si>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</si>
  <si>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</si>
  <si>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</si>
  <si>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</si>
  <si>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</si>
  <si>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</si>
  <si>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</si>
  <si>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</si>
  <si>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</si>
  <si>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</si>
  <si>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</si>
  <si>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</si>
  <si>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</si>
  <si>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</si>
  <si>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</si>
  <si>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</si>
  <si>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</si>
  <si>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</si>
  <si>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</si>
  <si>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</si>
  <si>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</si>
  <si>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</si>
  <si>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</si>
  <si>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</si>
  <si>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</si>
  <si>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</si>
  <si>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</si>
  <si>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</si>
  <si>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</si>
  <si>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</si>
  <si>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</si>
  <si>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</si>
  <si>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</si>
  <si>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</si>
  <si>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</si>
  <si>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</si>
  <si>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</si>
  <si>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</si>
  <si>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</si>
  <si>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</si>
  <si>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</si>
  <si>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</si>
  <si>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</si>
  <si>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</si>
  <si>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</si>
  <si>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</si>
  <si>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</si>
  <si>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</si>
  <si>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</si>
  <si>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</si>
  <si>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</si>
  <si>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</si>
  <si>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</si>
  <si>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</si>
  <si>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</si>
  <si>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</si>
  <si>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</si>
  <si>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</si>
  <si>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</si>
  <si>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</si>
  <si>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</si>
  <si>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</si>
  <si>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</si>
  <si>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</si>
  <si>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</si>
  <si>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</si>
  <si>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</si>
  <si>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</si>
  <si>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</si>
  <si>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</si>
  <si>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</si>
  <si>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</si>
  <si>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</si>
  <si>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</si>
  <si>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</si>
  <si>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</si>
  <si>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</si>
  <si>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</si>
  <si>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</si>
  <si>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</si>
  <si>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</si>
  <si>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</si>
  <si>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</si>
  <si>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</si>
  <si>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</si>
  <si>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</si>
  <si>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</si>
  <si>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</si>
  <si>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</si>
  <si>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</si>
  <si>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</si>
  <si>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</si>
  <si>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</si>
  <si>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</si>
  <si>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</si>
  <si>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</si>
  <si>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</si>
  <si>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</si>
  <si>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</si>
  <si>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</si>
  <si>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</si>
  <si>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</si>
  <si>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</si>
  <si>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</si>
  <si>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</si>
  <si>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</si>
  <si>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</si>
  <si>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</si>
  <si>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</si>
  <si>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</si>
  <si>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</si>
  <si>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</si>
  <si>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</si>
  <si>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</si>
  <si>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</si>
  <si>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</si>
  <si>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</si>
  <si>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</si>
  <si>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</si>
  <si>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</si>
  <si>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</si>
  <si>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</si>
  <si>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</si>
  <si>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</si>
  <si>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</si>
  <si>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</si>
  <si>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</si>
  <si>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</si>
  <si>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</si>
  <si>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</si>
  <si>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</si>
  <si>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</si>
  <si>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</si>
  <si>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</si>
  <si>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</si>
  <si>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</si>
  <si>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</si>
  <si>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</si>
  <si>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</si>
  <si>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</si>
  <si>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</si>
  <si>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</si>
  <si>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</si>
  <si>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</si>
  <si>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</si>
  <si>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</si>
  <si>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</si>
  <si>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</si>
  <si>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</si>
  <si>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</si>
  <si>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</si>
  <si>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</si>
  <si>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</si>
  <si>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</si>
  <si>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</si>
  <si>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</si>
  <si>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</si>
  <si>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</si>
  <si>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</si>
  <si>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</si>
  <si>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</si>
  <si>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</si>
  <si>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</si>
  <si>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</si>
  <si>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</si>
  <si>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</si>
  <si>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</si>
  <si>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</si>
  <si>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</si>
  <si>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</si>
  <si>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</si>
  <si>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</si>
  <si>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</si>
  <si>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</si>
  <si>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</si>
  <si>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</si>
  <si>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</si>
  <si>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</si>
  <si>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</si>
  <si>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</si>
  <si>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</si>
  <si>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</si>
  <si>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</si>
  <si>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</si>
  <si>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</si>
  <si>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</si>
  <si>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</si>
  <si>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</si>
  <si>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</si>
  <si>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</si>
  <si>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</si>
  <si>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</si>
  <si>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</si>
  <si>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</si>
  <si>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</si>
  <si>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</si>
  <si>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</si>
  <si>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</si>
  <si>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</si>
  <si>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</si>
  <si>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</si>
  <si>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</si>
  <si>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</si>
  <si>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</si>
  <si>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</si>
  <si>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</si>
  <si>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</si>
  <si>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</si>
  <si>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</si>
  <si>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</si>
  <si>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</si>
  <si>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</si>
  <si>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</si>
  <si>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</si>
  <si>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</si>
  <si>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</si>
  <si>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</si>
  <si>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</si>
  <si>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</si>
  <si>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</si>
  <si>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</si>
  <si>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</si>
  <si>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</si>
  <si>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</si>
  <si>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</si>
  <si>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</si>
  <si>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</si>
  <si>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</si>
  <si>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</si>
  <si>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</si>
  <si>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</si>
  <si>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</si>
  <si>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</si>
  <si>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</si>
  <si>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</si>
  <si>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</si>
  <si>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</si>
  <si>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</si>
  <si>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</si>
  <si>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</si>
  <si>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</si>
  <si>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</si>
  <si>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</si>
  <si>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</si>
  <si>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</si>
  <si>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</si>
  <si>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</si>
  <si>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</si>
  <si>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</si>
  <si>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</si>
  <si>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</si>
  <si>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</si>
  <si>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</si>
  <si>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</si>
  <si>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</si>
  <si>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</si>
  <si>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</si>
  <si>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</si>
  <si>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</si>
  <si>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</si>
  <si>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</si>
  <si>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</si>
  <si>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</si>
  <si>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</si>
  <si>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</si>
  <si>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</si>
  <si>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</si>
  <si>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</si>
  <si>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</si>
  <si>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</si>
  <si>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</si>
  <si>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</si>
  <si>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</si>
  <si>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</si>
  <si>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</si>
  <si>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</si>
  <si>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</si>
  <si>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</si>
  <si>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</si>
  <si>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</si>
  <si>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</si>
  <si>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</si>
  <si>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</si>
  <si>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</si>
  <si>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</si>
  <si>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</si>
  <si>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</si>
  <si>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</si>
  <si>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</si>
  <si>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</si>
  <si>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</si>
  <si>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</si>
  <si>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</si>
  <si>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</si>
  <si>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</si>
  <si>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</si>
  <si>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</si>
  <si>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</si>
  <si>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</si>
  <si>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</si>
  <si>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</si>
  <si>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</si>
  <si>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</si>
  <si>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</si>
  <si>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</si>
  <si>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</si>
  <si>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</si>
  <si>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</si>
  <si>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</si>
  <si>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</si>
  <si>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</si>
  <si>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</si>
  <si>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</si>
  <si>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</si>
  <si>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</si>
  <si>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</si>
  <si>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</si>
  <si>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</si>
  <si>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</si>
  <si>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</si>
  <si>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</si>
  <si>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</si>
  <si>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</si>
  <si>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</si>
  <si>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</si>
  <si>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</si>
  <si>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</si>
  <si>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</si>
  <si>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</si>
  <si>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</si>
  <si>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</si>
  <si>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</si>
  <si>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</si>
  <si>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</si>
  <si>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</si>
  <si>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</si>
  <si>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</si>
  <si>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</si>
  <si>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</si>
  <si>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</si>
  <si>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</si>
  <si>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</si>
  <si>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</si>
  <si>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</si>
  <si>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</si>
  <si>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</si>
  <si>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</si>
  <si>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</si>
  <si>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</si>
  <si>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</si>
  <si>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</si>
  <si>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</si>
  <si>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</si>
  <si>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</si>
  <si>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</si>
  <si>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</si>
  <si>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</si>
  <si>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</si>
  <si>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</si>
  <si>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</si>
  <si>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</si>
  <si>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</si>
  <si>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</si>
  <si>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</si>
  <si>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</si>
  <si>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</si>
  <si>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</si>
  <si>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</si>
  <si>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</si>
  <si>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</si>
  <si>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</si>
  <si>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</si>
  <si>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</si>
  <si>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</si>
  <si>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</si>
  <si>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</si>
  <si>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</si>
  <si>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</si>
  <si>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</si>
  <si>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</si>
  <si>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</si>
  <si>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</si>
  <si>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</si>
  <si>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</si>
  <si>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</si>
  <si>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</si>
  <si>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</si>
  <si>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</si>
  <si>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</si>
  <si>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</si>
  <si>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</si>
  <si>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</si>
  <si>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</si>
  <si>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</si>
  <si>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</si>
  <si>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</si>
  <si>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</si>
  <si>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</si>
  <si>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</si>
  <si>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</si>
  <si>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</si>
  <si>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</si>
  <si>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</si>
  <si>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</si>
  <si>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</si>
  <si>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</si>
  <si>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</si>
  <si>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</si>
  <si>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</si>
  <si>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</si>
  <si>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</si>
  <si>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</si>
  <si>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</si>
  <si>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</si>
  <si>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</si>
  <si>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</si>
  <si>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</si>
  <si>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</si>
  <si>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</si>
  <si>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</si>
  <si>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</si>
  <si>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</si>
  <si>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</si>
  <si>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</si>
  <si>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</si>
  <si>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</si>
  <si>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</si>
  <si>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</si>
  <si>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</si>
  <si>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</si>
  <si>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</si>
  <si>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</si>
  <si>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</si>
  <si>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</si>
  <si>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</si>
  <si>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</si>
  <si>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</si>
  <si>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</si>
  <si>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</si>
  <si>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</si>
  <si>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</si>
  <si>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</si>
  <si>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</si>
  <si>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</si>
  <si>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</si>
  <si>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</si>
  <si>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</si>
  <si>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</si>
  <si>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</si>
  <si>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</si>
  <si>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</si>
  <si>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</si>
  <si>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</si>
  <si>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</si>
  <si>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</si>
  <si>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</si>
  <si>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</si>
  <si>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</si>
  <si>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</si>
  <si>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</si>
  <si>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</si>
  <si>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</si>
  <si>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</si>
  <si>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</si>
  <si>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</si>
  <si>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</si>
  <si>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</si>
  <si>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</si>
  <si>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</si>
  <si>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</si>
  <si>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</si>
  <si>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</si>
  <si>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</si>
  <si>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</si>
  <si>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</si>
  <si>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</si>
  <si>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</si>
  <si>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</si>
  <si>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</si>
  <si>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</si>
  <si>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</si>
  <si>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</si>
  <si>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</si>
  <si>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</si>
  <si>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</si>
  <si>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</si>
  <si>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</si>
  <si>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</si>
  <si>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</si>
  <si>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</si>
  <si>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</si>
  <si>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</si>
  <si>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</si>
  <si>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</si>
  <si>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</si>
  <si>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</si>
  <si>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</si>
  <si>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</si>
  <si>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</si>
  <si>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</si>
  <si>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</si>
  <si>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</si>
  <si>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</si>
  <si>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</si>
  <si>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</si>
  <si>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</si>
  <si>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</si>
  <si>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</si>
  <si>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</si>
  <si>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</si>
  <si>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</si>
  <si>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</si>
  <si>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</si>
  <si>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</si>
  <si>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</si>
  <si>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</si>
  <si>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</si>
  <si>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</si>
  <si>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</si>
  <si>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</si>
  <si>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</si>
  <si>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</si>
  <si>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</si>
  <si>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</si>
  <si>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</si>
  <si>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</si>
  <si>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</si>
  <si>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</si>
  <si>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</si>
  <si>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</si>
  <si>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</si>
  <si>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</si>
  <si>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</si>
  <si>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</si>
  <si>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</si>
  <si>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</si>
  <si>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</si>
  <si>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</si>
  <si>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</si>
  <si>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</si>
  <si>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</si>
  <si>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</si>
  <si>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</si>
  <si>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</si>
  <si>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</si>
  <si>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</si>
  <si>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</si>
  <si>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</si>
  <si>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</si>
  <si>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</si>
  <si>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</si>
  <si>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</si>
  <si>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</si>
  <si>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</si>
  <si>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</si>
  <si>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</si>
  <si>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</si>
  <si>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</si>
  <si>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</si>
  <si>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</si>
  <si>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</si>
  <si>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</si>
  <si>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</si>
  <si>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</si>
  <si>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</si>
  <si>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</si>
  <si>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</si>
  <si>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</si>
  <si>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</si>
  <si>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</si>
  <si>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</si>
  <si>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</si>
  <si>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</si>
  <si>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</si>
  <si>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</si>
  <si>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</si>
  <si>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</si>
  <si>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</si>
  <si>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</si>
  <si>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</si>
  <si>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</si>
  <si>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</si>
  <si>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</si>
  <si>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</si>
  <si>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</si>
  <si>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</si>
  <si>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</si>
  <si>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</si>
  <si>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</si>
  <si>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</si>
  <si>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</si>
  <si>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</si>
  <si>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</si>
  <si>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</si>
  <si>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</si>
  <si>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</si>
  <si>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</si>
  <si>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</si>
  <si>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</si>
  <si>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</si>
  <si>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</si>
  <si>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</si>
  <si>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</si>
  <si>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</si>
  <si>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</si>
  <si>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</si>
  <si>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</si>
  <si>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</si>
  <si>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</si>
  <si>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</si>
  <si>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</si>
  <si>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</si>
  <si>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</si>
  <si>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</si>
  <si>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</si>
  <si>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</si>
  <si>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</si>
  <si>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</si>
  <si>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</si>
  <si>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</si>
  <si>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</si>
  <si>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</si>
  <si>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</si>
  <si>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</si>
  <si>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</si>
  <si>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</si>
  <si>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</si>
  <si>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</si>
  <si>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</si>
  <si>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</si>
  <si>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</si>
  <si>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</si>
  <si>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</si>
  <si>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</si>
  <si>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</si>
  <si>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</si>
  <si>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</si>
  <si>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</si>
  <si>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</si>
  <si>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</si>
  <si>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</si>
  <si>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</si>
  <si>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</si>
  <si>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</si>
  <si>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</si>
  <si>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</si>
  <si>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</si>
  <si>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</si>
  <si>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</si>
  <si>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</si>
  <si>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</si>
  <si>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</si>
  <si>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</si>
  <si>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</si>
  <si>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</si>
  <si>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</si>
  <si>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</si>
  <si>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</si>
  <si>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</si>
  <si>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</si>
  <si>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</si>
  <si>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</si>
  <si>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</si>
  <si>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</si>
  <si>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</si>
  <si>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</si>
  <si>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</si>
  <si>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</si>
  <si>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</si>
  <si>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</si>
  <si>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</si>
  <si>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</si>
  <si>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</si>
  <si>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</si>
  <si>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</si>
  <si>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</si>
  <si>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</si>
  <si>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</si>
  <si>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</si>
  <si>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</si>
  <si>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</si>
  <si>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</si>
  <si>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</si>
  <si>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</si>
  <si>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</si>
  <si>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</si>
  <si>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</si>
  <si>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</si>
  <si>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</si>
  <si>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</si>
  <si>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</si>
  <si>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</si>
  <si>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</si>
  <si>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</si>
  <si>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</si>
  <si>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</si>
  <si>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</si>
  <si>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</si>
  <si>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</si>
  <si>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</si>
  <si>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</si>
  <si>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</si>
  <si>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</si>
  <si>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</si>
  <si>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</si>
  <si>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</si>
  <si>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</si>
  <si>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</si>
  <si>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</si>
  <si>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</si>
  <si>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</si>
  <si>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</si>
  <si>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</si>
  <si>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</si>
  <si>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</si>
  <si>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</si>
  <si>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</si>
  <si>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</si>
  <si>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</si>
  <si>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</si>
  <si>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</si>
  <si>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</si>
  <si>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</si>
  <si>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</si>
  <si>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</si>
  <si>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</si>
  <si>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</si>
  <si>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</si>
  <si>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</si>
  <si>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</si>
  <si>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</si>
  <si>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</si>
  <si>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</si>
  <si>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</si>
  <si>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</si>
  <si>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</si>
  <si>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</si>
  <si>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</si>
  <si>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</si>
  <si>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</si>
  <si>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</si>
  <si>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</si>
  <si>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</si>
  <si>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</si>
  <si>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</si>
  <si>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</si>
  <si>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</si>
  <si>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</si>
  <si>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</si>
  <si>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</si>
  <si>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</si>
  <si>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</si>
  <si>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</si>
  <si>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</si>
  <si>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</si>
  <si>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</si>
  <si>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</si>
  <si>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</si>
  <si>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</si>
  <si>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</si>
  <si>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</si>
  <si>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</si>
  <si>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</si>
  <si>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</si>
  <si>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</si>
  <si>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</si>
  <si>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</si>
  <si>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</si>
  <si>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</si>
  <si>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</si>
  <si>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</si>
  <si>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</si>
  <si>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</si>
  <si>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</si>
  <si>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</si>
  <si>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</si>
  <si>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</si>
  <si>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</si>
  <si>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</si>
  <si>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</si>
  <si>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</si>
  <si>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</si>
  <si>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</si>
  <si>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</si>
  <si>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</si>
  <si>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</si>
  <si>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</si>
  <si>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</si>
  <si>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</si>
  <si>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</si>
  <si>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</si>
  <si>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</si>
  <si>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</si>
  <si>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</si>
  <si>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</si>
  <si>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</si>
  <si>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</si>
  <si>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</si>
  <si>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</si>
  <si>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</si>
  <si>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</si>
  <si>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</si>
  <si>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</si>
  <si>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</si>
  <si>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</si>
  <si>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</si>
  <si>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</si>
  <si>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</si>
  <si>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</si>
  <si>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</si>
  <si>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</si>
  <si>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</si>
  <si>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</si>
  <si>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</si>
  <si>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</si>
  <si>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</si>
  <si>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</si>
  <si>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</si>
  <si>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</si>
  <si>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</si>
  <si>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</si>
  <si>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</si>
  <si>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</si>
  <si>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</si>
  <si>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</si>
  <si>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</si>
  <si>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</si>
  <si>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</si>
  <si>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</si>
  <si>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</si>
  <si>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</si>
  <si>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</si>
  <si>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</si>
  <si>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</si>
  <si>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</si>
  <si>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</si>
  <si>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</si>
  <si>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</si>
  <si>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</si>
  <si>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</si>
  <si>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</si>
  <si>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</si>
  <si>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</si>
  <si>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</si>
  <si>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</si>
  <si>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</si>
  <si>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</si>
  <si>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</si>
  <si>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</si>
  <si>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</si>
  <si>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</si>
  <si>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</si>
  <si>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</si>
  <si>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</si>
  <si>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</si>
  <si>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</si>
  <si>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</si>
  <si>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</si>
  <si>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</si>
  <si>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</si>
  <si>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</si>
  <si>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</si>
  <si>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</si>
  <si>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</si>
  <si>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</si>
  <si>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</si>
  <si>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</si>
  <si>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</si>
  <si>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</si>
  <si>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</si>
  <si>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</si>
  <si>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</si>
  <si>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</si>
  <si>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</si>
  <si>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</si>
  <si>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</si>
  <si>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</si>
  <si>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</si>
  <si>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</si>
  <si>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</si>
  <si>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</si>
  <si>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</si>
  <si>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</si>
  <si>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</si>
  <si>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</si>
  <si>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</si>
  <si>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</si>
  <si>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</si>
  <si>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</si>
  <si>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</si>
  <si>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</si>
  <si>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</si>
  <si>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</si>
  <si>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</si>
  <si>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</si>
  <si>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</si>
  <si>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</si>
  <si>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</si>
  <si>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</si>
  <si>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</si>
  <si>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</si>
  <si>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</si>
  <si>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</si>
  <si>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</si>
  <si>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</si>
  <si>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</si>
  <si>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</si>
  <si>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</si>
  <si>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</si>
  <si>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</si>
  <si>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</si>
  <si>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</si>
  <si>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</si>
  <si>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</si>
  <si>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</si>
  <si>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</si>
  <si>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</si>
  <si>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</si>
  <si>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</si>
  <si>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</si>
  <si>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</si>
  <si>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</si>
  <si>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</si>
  <si>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</si>
  <si>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</si>
  <si>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</si>
  <si>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</si>
  <si>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</si>
  <si>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</si>
  <si>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</si>
  <si>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</si>
  <si>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</si>
  <si>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</si>
  <si>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</si>
  <si>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</si>
  <si>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</si>
  <si>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</si>
  <si>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</si>
  <si>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</si>
  <si>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</si>
  <si>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</si>
  <si>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</si>
  <si>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</si>
  <si>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</si>
  <si>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</si>
  <si>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</si>
  <si>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</si>
  <si>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</si>
  <si>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</si>
  <si>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</si>
  <si>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</si>
  <si>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</si>
  <si>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</si>
  <si>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</si>
  <si>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</si>
  <si>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</si>
  <si>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</si>
  <si>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</si>
  <si>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</si>
  <si>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</si>
  <si>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</si>
  <si>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</si>
  <si>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</si>
  <si>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</si>
  <si>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</si>
  <si>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</si>
  <si>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</si>
  <si>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</si>
  <si>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</si>
  <si>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</si>
  <si>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</si>
  <si>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</si>
  <si>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</si>
  <si>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</si>
  <si>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</si>
  <si>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</si>
  <si>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</si>
  <si>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</si>
  <si>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</si>
  <si>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</si>
  <si>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</si>
  <si>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</si>
  <si>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</si>
  <si>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</si>
  <si>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</si>
  <si>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</si>
  <si>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</si>
  <si>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</si>
  <si>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</si>
  <si>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</si>
  <si>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</si>
  <si>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</si>
  <si>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</si>
  <si>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</si>
  <si>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</si>
  <si>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</si>
  <si>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</si>
  <si>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</si>
  <si>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</si>
  <si>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</si>
  <si>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</si>
  <si>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</si>
  <si>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</si>
  <si>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</si>
  <si>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</si>
  <si>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</si>
  <si>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</si>
  <si>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</si>
  <si>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</si>
  <si>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</si>
  <si>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</si>
  <si>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</si>
  <si>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</si>
  <si>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</si>
  <si>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</si>
  <si>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</si>
  <si>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</si>
  <si>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</si>
  <si>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</si>
  <si>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</si>
  <si>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</si>
  <si>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</si>
  <si>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</si>
  <si>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</si>
  <si>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</si>
  <si>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</si>
  <si>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</si>
  <si>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</si>
  <si>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</si>
  <si>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</si>
  <si>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</si>
  <si>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</si>
  <si>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</si>
  <si>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</si>
  <si>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</si>
  <si>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</si>
  <si>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</si>
  <si>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</si>
  <si>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</si>
  <si>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</si>
  <si>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</si>
  <si>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</si>
  <si>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</si>
  <si>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</si>
  <si>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</si>
  <si>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</si>
  <si>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</si>
  <si>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</si>
  <si>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</si>
  <si>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</si>
  <si>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</si>
  <si>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</si>
  <si>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</si>
  <si>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</si>
  <si>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</si>
  <si>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</si>
  <si>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</si>
  <si>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</si>
  <si>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</si>
  <si>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</si>
  <si>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</si>
  <si>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</si>
  <si>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</si>
  <si>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</si>
  <si>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</si>
  <si>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</si>
  <si>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</si>
  <si>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</si>
  <si>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</si>
  <si>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</si>
  <si>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</si>
  <si>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</si>
  <si>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</si>
  <si>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</si>
  <si>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</si>
  <si>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</si>
  <si>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</si>
  <si>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</si>
  <si>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</si>
  <si>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</si>
  <si>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</si>
  <si>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</si>
  <si>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</si>
  <si>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</si>
  <si>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</si>
  <si>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</si>
  <si>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</si>
  <si>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</si>
  <si>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</si>
  <si>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</si>
  <si>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</si>
  <si>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</si>
  <si>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</si>
  <si>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</si>
  <si>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</si>
  <si>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</si>
  <si>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</si>
  <si>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</si>
  <si>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</si>
  <si>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</si>
  <si>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</si>
  <si>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</si>
  <si>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</si>
  <si>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</si>
  <si>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</si>
  <si>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</si>
  <si>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</si>
  <si>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</si>
  <si>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</si>
  <si>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</si>
  <si>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</si>
  <si>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</si>
  <si>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</si>
  <si>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</si>
  <si>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</si>
  <si>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</si>
  <si>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</si>
  <si>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</si>
  <si>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</si>
  <si>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</si>
  <si>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</si>
  <si>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</si>
  <si>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</si>
  <si>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</si>
  <si>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</si>
  <si>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</si>
  <si>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</si>
  <si>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</si>
  <si>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</si>
  <si>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</si>
  <si>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</si>
  <si>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</si>
  <si>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</si>
  <si>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</si>
  <si>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</si>
  <si>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</si>
  <si>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</si>
  <si>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</si>
  <si>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</si>
  <si>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</si>
  <si>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</si>
  <si>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</si>
  <si>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</si>
  <si>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</si>
  <si>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</si>
  <si>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</si>
  <si>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</si>
  <si>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</si>
  <si>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</si>
  <si>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</si>
  <si>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</si>
  <si>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</si>
  <si>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</si>
  <si>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</si>
  <si>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</si>
  <si>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</si>
  <si>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</si>
  <si>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</si>
  <si>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</si>
  <si>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</si>
  <si>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</si>
  <si>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</si>
  <si>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</si>
  <si>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</si>
  <si>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</si>
  <si>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</si>
  <si>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</si>
  <si>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</si>
  <si>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</si>
  <si>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</si>
  <si>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</si>
  <si>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</si>
  <si>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</si>
  <si>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</si>
  <si>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</si>
  <si>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</si>
  <si>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</si>
  <si>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</si>
  <si>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</si>
  <si>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</si>
  <si>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</si>
  <si>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</si>
  <si>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</si>
  <si>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</si>
  <si>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</si>
  <si>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</si>
  <si>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</si>
  <si>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</si>
  <si>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</si>
  <si>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</si>
  <si>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</si>
  <si>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</si>
  <si>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</si>
  <si>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</si>
  <si>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</si>
  <si>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</si>
  <si>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</si>
  <si>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</si>
  <si>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</si>
  <si>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</si>
  <si>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</si>
  <si>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</si>
  <si>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</si>
  <si>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</si>
  <si>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</si>
  <si>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</si>
  <si>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</si>
  <si>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</si>
  <si>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</si>
  <si>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</si>
  <si>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</si>
  <si>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</si>
  <si>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</si>
  <si>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</si>
  <si>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</si>
  <si>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</si>
  <si>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</si>
  <si>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</si>
  <si>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</si>
  <si>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</si>
  <si>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</si>
  <si>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</si>
  <si>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</si>
  <si>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</si>
  <si>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</si>
  <si>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</si>
  <si>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</si>
  <si>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</si>
  <si>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</si>
  <si>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</si>
  <si>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</si>
  <si>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</si>
  <si>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</si>
  <si>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</si>
  <si>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</si>
  <si>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</si>
  <si>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</si>
  <si>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</si>
  <si>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</si>
  <si>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</si>
  <si>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</si>
  <si>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</si>
  <si>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</si>
  <si>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</si>
  <si>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</si>
  <si>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</si>
  <si>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</si>
  <si>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</si>
  <si>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</si>
  <si>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</si>
  <si>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</si>
  <si>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</si>
  <si>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</si>
  <si>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</si>
  <si>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</si>
  <si>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</si>
  <si>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</si>
  <si>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</si>
  <si>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</si>
  <si>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</si>
  <si>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</si>
  <si>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</si>
  <si>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</si>
  <si>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</si>
  <si>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</si>
  <si>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</si>
  <si>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</si>
  <si>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</si>
  <si>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</si>
  <si>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</si>
  <si>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</si>
  <si>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</si>
  <si>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</si>
  <si>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</si>
  <si>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</si>
  <si>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</si>
  <si>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</si>
  <si>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</si>
  <si>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</si>
  <si>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</si>
  <si>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</si>
  <si>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</si>
  <si>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</si>
  <si>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</si>
  <si>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</si>
  <si>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</si>
  <si>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</si>
  <si>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</si>
  <si>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</si>
  <si>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</si>
  <si>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</si>
  <si>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</si>
  <si>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</si>
  <si>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</si>
  <si>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</si>
  <si>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</si>
  <si>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</si>
  <si>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</si>
  <si>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</si>
  <si>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</si>
  <si>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</si>
  <si>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</si>
  <si>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</si>
  <si>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</si>
  <si>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</si>
  <si>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</si>
  <si>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</si>
  <si>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</si>
  <si>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</si>
  <si>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</si>
  <si>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</si>
  <si>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</si>
  <si>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</si>
  <si>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</si>
  <si>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</si>
  <si>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</si>
  <si>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</si>
  <si>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</si>
  <si>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</si>
  <si>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</si>
  <si>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</si>
  <si>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</si>
  <si>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</si>
  <si>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</si>
  <si>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</si>
  <si>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</si>
  <si>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</si>
  <si>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</si>
  <si>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</si>
  <si>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</si>
  <si>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</si>
  <si>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</si>
  <si>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</si>
  <si>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</si>
  <si>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</si>
  <si>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</si>
  <si>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</si>
  <si>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</si>
  <si>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</si>
  <si>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</si>
  <si>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</si>
  <si>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</si>
  <si>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</si>
  <si>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</si>
  <si>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</si>
  <si>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</si>
  <si>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</si>
  <si>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</si>
  <si>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</si>
  <si>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</si>
  <si>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</si>
  <si>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</si>
  <si>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</si>
  <si>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</si>
  <si>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</si>
  <si>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</si>
  <si>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</si>
  <si>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</si>
  <si>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</si>
  <si>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</si>
  <si>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</si>
  <si>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</si>
  <si>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</si>
  <si>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</si>
  <si>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</si>
  <si>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</si>
  <si>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</si>
  <si>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</si>
  <si>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</si>
  <si>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</si>
  <si>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</si>
  <si>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</si>
  <si>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</si>
  <si>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</si>
  <si>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</si>
  <si>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</si>
  <si>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</si>
  <si>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</si>
  <si>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</si>
  <si>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</si>
  <si>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</si>
  <si>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</si>
  <si>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</si>
  <si>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</si>
  <si>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</si>
  <si>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</si>
  <si>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</si>
  <si>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</si>
  <si>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</si>
  <si>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</si>
  <si>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</si>
  <si>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</si>
  <si>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</si>
  <si>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</si>
  <si>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</si>
  <si>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</si>
  <si>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</si>
  <si>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</si>
  <si>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</si>
  <si>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</si>
  <si>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</si>
  <si>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</si>
  <si>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</si>
  <si>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</si>
  <si>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</si>
  <si>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</si>
  <si>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</si>
  <si>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</si>
  <si>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</si>
  <si>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</si>
  <si>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</si>
  <si>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</si>
  <si>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</si>
  <si>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</si>
  <si>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</si>
  <si>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</si>
  <si>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</si>
  <si>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</si>
  <si>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</si>
  <si>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</si>
  <si>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</si>
  <si>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</si>
  <si>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</si>
  <si>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</si>
  <si>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</si>
  <si>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</si>
  <si>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</si>
  <si>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</si>
  <si>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</si>
  <si>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</si>
  <si>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</si>
  <si>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</si>
  <si>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</si>
  <si>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</si>
  <si>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</si>
  <si>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</si>
  <si>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</si>
  <si>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</si>
  <si>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</si>
  <si>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</si>
  <si>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</si>
  <si>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</si>
  <si>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</si>
  <si>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</si>
  <si>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</si>
  <si>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</si>
  <si>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</si>
  <si>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</si>
  <si>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</si>
  <si>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</si>
  <si>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</si>
  <si>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</si>
  <si>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</si>
  <si>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</si>
  <si>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</si>
  <si>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</si>
  <si>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</si>
  <si>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</si>
  <si>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</si>
  <si>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</si>
  <si>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</si>
  <si>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</si>
  <si>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</si>
  <si>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</si>
  <si>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</si>
  <si>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</si>
  <si>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</si>
  <si>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</si>
  <si>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</si>
  <si>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</si>
  <si>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</si>
  <si>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</si>
  <si>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</si>
  <si>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</si>
  <si>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</si>
  <si>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</si>
  <si>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</si>
  <si>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</si>
  <si>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</si>
  <si>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</si>
  <si>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</si>
  <si>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</si>
  <si>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</si>
  <si>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</si>
  <si>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</si>
  <si>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</si>
  <si>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</si>
  <si>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</si>
  <si>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</si>
  <si>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</si>
  <si>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</si>
  <si>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</si>
  <si>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</si>
  <si>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</si>
  <si>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</si>
  <si>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</si>
  <si>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</si>
  <si>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</si>
  <si>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</si>
  <si>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</si>
  <si>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</si>
  <si>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</si>
  <si>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</si>
  <si>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</si>
  <si>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</si>
  <si>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</si>
  <si>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</si>
  <si>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</si>
  <si>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</si>
  <si>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</si>
  <si>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</si>
  <si>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</si>
  <si>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</si>
  <si>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</si>
  <si>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</si>
  <si>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</si>
  <si>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</si>
  <si>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</si>
  <si>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</si>
  <si>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</si>
  <si>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</si>
  <si>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</si>
  <si>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</si>
  <si>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</si>
  <si>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</si>
  <si>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</si>
  <si>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</si>
  <si>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</si>
  <si>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</si>
  <si>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</si>
  <si>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</si>
  <si>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</si>
  <si>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</si>
  <si>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</si>
  <si>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</si>
  <si>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</si>
  <si>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</si>
  <si>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</si>
  <si>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</si>
  <si>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</si>
  <si>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</si>
  <si>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</si>
  <si>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</si>
  <si>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</si>
  <si>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</si>
  <si>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</si>
  <si>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</si>
  <si>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</si>
  <si>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</si>
  <si>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</si>
  <si>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</si>
  <si>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</si>
  <si>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</si>
  <si>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</si>
  <si>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</si>
  <si>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</si>
  <si>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</si>
  <si>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</si>
  <si>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</si>
  <si>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</si>
  <si>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</si>
  <si>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</si>
  <si>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</si>
  <si>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</si>
  <si>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</si>
  <si>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</si>
  <si>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</si>
  <si>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</si>
  <si>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</si>
  <si>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</si>
  <si>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</si>
  <si>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</si>
  <si>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</si>
  <si>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</si>
  <si>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</si>
  <si>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</si>
  <si>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</si>
  <si>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</si>
  <si>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</si>
  <si>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</si>
  <si>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</si>
  <si>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</si>
  <si>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</si>
  <si>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</si>
  <si>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</si>
  <si>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</si>
  <si>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</si>
  <si>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</si>
  <si>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</si>
  <si>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</si>
  <si>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</si>
  <si>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</si>
  <si>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</si>
  <si>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</si>
  <si>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</si>
  <si>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</si>
  <si>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</si>
  <si>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</si>
  <si>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</si>
  <si>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</si>
  <si>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</si>
  <si>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</si>
  <si>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</si>
  <si>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</si>
  <si>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</si>
  <si>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</si>
  <si>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</si>
  <si>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</si>
  <si>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</si>
  <si>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</si>
  <si>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</si>
  <si>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</si>
  <si>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</si>
  <si>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</si>
  <si>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</si>
  <si>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</si>
  <si>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</si>
  <si>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</si>
  <si>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</si>
  <si>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</si>
  <si>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</si>
  <si>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</si>
  <si>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</si>
  <si>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</si>
  <si>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</si>
  <si>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</si>
  <si>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</si>
  <si>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</si>
  <si>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</si>
  <si>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</si>
  <si>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</si>
  <si>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</si>
  <si>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</si>
  <si>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</si>
  <si>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</si>
  <si>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</si>
  <si>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</si>
  <si>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</si>
  <si>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</si>
  <si>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</si>
  <si>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</si>
  <si>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</si>
  <si>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</si>
  <si>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</si>
  <si>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</si>
  <si>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</si>
  <si>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</si>
  <si>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</si>
  <si>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</si>
  <si>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</si>
  <si>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</si>
  <si>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</si>
  <si>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</si>
  <si>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</si>
  <si>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</si>
  <si>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</si>
  <si>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</si>
  <si>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</si>
  <si>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</si>
  <si>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</si>
  <si>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</si>
  <si>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</si>
  <si>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</si>
  <si>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</si>
  <si>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</si>
  <si>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</si>
  <si>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</si>
  <si>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</si>
  <si>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</si>
  <si>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</si>
  <si>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</si>
  <si>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</si>
  <si>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</si>
  <si>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</si>
  <si>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</si>
  <si>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</si>
  <si>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</si>
  <si>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</si>
  <si>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</si>
  <si>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</si>
  <si>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</si>
  <si>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</si>
  <si>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</si>
  <si>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</si>
  <si>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</si>
  <si>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</si>
  <si>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</si>
  <si>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</si>
  <si>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</si>
  <si>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</si>
  <si>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</si>
  <si>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</si>
  <si>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</si>
  <si>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</si>
  <si>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</si>
  <si>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</si>
  <si>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</si>
  <si>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</si>
  <si>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</si>
  <si>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</si>
  <si>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</si>
  <si>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</si>
  <si>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</si>
  <si>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</si>
  <si>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</si>
  <si>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</si>
  <si>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</si>
  <si>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</si>
  <si>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</si>
  <si>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</si>
  <si>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</si>
  <si>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</si>
  <si>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</si>
  <si>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</si>
  <si>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</si>
  <si>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</si>
  <si>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</si>
  <si>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</si>
  <si>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</si>
  <si>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</si>
  <si>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</si>
  <si>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</si>
  <si>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</si>
  <si>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</si>
  <si>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</si>
  <si>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</si>
  <si>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</si>
  <si>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</si>
  <si>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</si>
  <si>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</si>
  <si>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</si>
  <si>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</si>
  <si>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</si>
  <si>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</si>
  <si>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</si>
  <si>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</si>
  <si>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</si>
  <si>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</si>
  <si>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</si>
  <si>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</si>
  <si>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</si>
  <si>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</si>
  <si>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</si>
  <si>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</si>
  <si>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</si>
  <si>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</si>
  <si>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</si>
  <si>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</si>
  <si>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</si>
  <si>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</si>
  <si>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</si>
  <si>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</si>
  <si>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</si>
  <si>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</si>
  <si>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</si>
  <si>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</si>
  <si>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</si>
  <si>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</si>
  <si>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</si>
  <si>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</si>
  <si>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</si>
  <si>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</si>
  <si>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</si>
  <si>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</si>
  <si>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</si>
  <si>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</si>
  <si>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</si>
  <si>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</si>
  <si>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</si>
  <si>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</si>
  <si>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</si>
  <si>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</si>
  <si>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</si>
  <si>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</si>
  <si>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</si>
  <si>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</si>
  <si>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</si>
  <si>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</si>
  <si>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</si>
  <si>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</si>
  <si>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</si>
  <si>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</si>
  <si>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</si>
  <si>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</si>
  <si>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</si>
  <si>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</si>
  <si>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</si>
  <si>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</si>
  <si>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</si>
  <si>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</si>
  <si>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</si>
  <si>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</si>
  <si>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</si>
  <si>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</si>
  <si>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</si>
  <si>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</si>
  <si>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</si>
  <si>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</si>
  <si>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</si>
  <si>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</si>
  <si>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</si>
  <si>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</si>
  <si>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</si>
  <si>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</si>
  <si>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</si>
  <si>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</si>
  <si>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</si>
  <si>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</si>
  <si>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</si>
  <si>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</si>
  <si>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</si>
  <si>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</si>
  <si>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</si>
  <si>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</si>
  <si>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</si>
  <si>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</si>
  <si>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</si>
  <si>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</si>
  <si>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</si>
  <si>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</si>
  <si>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</si>
  <si>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</si>
  <si>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</si>
  <si>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</si>
  <si>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</si>
  <si>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</si>
  <si>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</si>
  <si>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</si>
  <si>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</si>
  <si>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</si>
  <si>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</si>
  <si>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</si>
  <si>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</si>
  <si>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</si>
  <si>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</si>
  <si>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</si>
  <si>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</si>
  <si>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</si>
  <si>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</si>
  <si>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</si>
  <si>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</si>
  <si>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</si>
  <si>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</si>
  <si>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</si>
  <si>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</si>
  <si>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</si>
  <si>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</si>
  <si>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</si>
  <si>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</si>
  <si>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</si>
  <si>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</si>
  <si>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</si>
  <si>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</si>
  <si>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</si>
  <si>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</si>
  <si>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</si>
  <si>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</si>
  <si>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</si>
  <si>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</si>
  <si>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</si>
  <si>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</si>
  <si>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</si>
  <si>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</si>
  <si>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</si>
  <si>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</si>
  <si>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</si>
  <si>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</si>
  <si>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</si>
  <si>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</si>
  <si>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</si>
  <si>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</si>
  <si>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</si>
  <si>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</si>
  <si>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</si>
  <si>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</si>
  <si>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</si>
  <si>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</si>
  <si>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</si>
  <si>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</si>
  <si>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</si>
  <si>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</si>
  <si>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</si>
  <si>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</si>
  <si>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</si>
  <si>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</si>
  <si>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</si>
  <si>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</si>
  <si>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</si>
  <si>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</si>
  <si>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</si>
  <si>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</si>
  <si>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</si>
  <si>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</si>
  <si>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</si>
  <si>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</si>
  <si>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</si>
  <si>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</si>
  <si>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</si>
  <si>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</si>
  <si>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</si>
  <si>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</si>
  <si>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</si>
  <si>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</si>
  <si>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</si>
  <si>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</si>
  <si>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</si>
  <si>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</si>
  <si>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</si>
  <si>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</si>
  <si>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</si>
  <si>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</si>
  <si>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</si>
  <si>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</si>
  <si>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</si>
  <si>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</si>
  <si>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</si>
  <si>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</si>
  <si>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</si>
  <si>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</si>
  <si>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</si>
  <si>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</si>
  <si>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</si>
  <si>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</si>
  <si>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</si>
  <si>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</si>
  <si>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</si>
  <si>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</si>
  <si>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</si>
  <si>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</si>
  <si>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</si>
  <si>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</si>
  <si>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</si>
  <si>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</si>
  <si>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</si>
  <si>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</si>
  <si>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</si>
  <si>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</si>
  <si>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</si>
  <si>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</si>
  <si>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</si>
  <si>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</si>
  <si>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</si>
  <si>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</si>
  <si>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</si>
  <si>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</si>
  <si>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</si>
  <si>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</si>
  <si>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</si>
  <si>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</si>
  <si>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</si>
  <si>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</si>
  <si>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</si>
  <si>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</si>
  <si>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</si>
  <si>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</si>
  <si>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</si>
  <si>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</si>
  <si>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</si>
  <si>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</si>
  <si>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</si>
  <si>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</si>
  <si>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</si>
  <si>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</si>
  <si>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</si>
  <si>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</si>
  <si>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</si>
  <si>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</si>
  <si>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</si>
  <si>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</si>
  <si>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</si>
  <si>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</si>
  <si>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</si>
  <si>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</si>
  <si>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</si>
  <si>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</si>
  <si>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</si>
  <si>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</si>
  <si>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</si>
  <si>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</si>
  <si>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</si>
  <si>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</si>
  <si>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</si>
  <si>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</si>
  <si>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</si>
  <si>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</si>
  <si>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</si>
  <si>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</si>
  <si>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</si>
  <si>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</si>
  <si>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</si>
  <si>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</si>
  <si>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</si>
  <si>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</si>
  <si>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</si>
  <si>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</si>
  <si>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</si>
  <si>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</si>
  <si>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</si>
  <si>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</si>
  <si>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</si>
  <si>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</si>
  <si>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</si>
  <si>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</si>
  <si>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</si>
  <si>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</si>
  <si>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</si>
  <si>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</si>
  <si>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</si>
  <si>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</si>
  <si>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</si>
  <si>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</si>
  <si>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</si>
  <si>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</si>
  <si>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</si>
  <si>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</si>
  <si>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</si>
  <si>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</si>
  <si>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</si>
  <si>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</si>
  <si>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</si>
  <si>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</si>
  <si>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</si>
  <si>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</si>
  <si>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</si>
  <si>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</si>
  <si>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</si>
  <si>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</si>
  <si>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</si>
  <si>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</si>
  <si>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</si>
  <si>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</si>
  <si>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</si>
  <si>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</si>
  <si>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</si>
  <si>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</si>
  <si>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</si>
  <si>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</si>
  <si>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</si>
  <si>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</si>
  <si>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</si>
  <si>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</si>
  <si>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</si>
  <si>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</si>
  <si>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</si>
  <si>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</si>
  <si>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</si>
  <si>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</si>
  <si>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</si>
  <si>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</si>
  <si>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</si>
  <si>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</si>
  <si>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</si>
  <si>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</si>
  <si>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</si>
  <si>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</si>
  <si>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</si>
  <si>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</si>
  <si>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</si>
  <si>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</si>
  <si>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</si>
  <si>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</si>
  <si>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</si>
  <si>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</si>
  <si>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</si>
  <si>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</si>
  <si>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</si>
  <si>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</si>
  <si>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</si>
  <si>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</si>
  <si>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</si>
  <si>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</si>
  <si>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</si>
  <si>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</si>
  <si>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</si>
  <si>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</si>
  <si>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</si>
  <si>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</si>
  <si>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</si>
  <si>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</si>
  <si>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</si>
  <si>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</si>
  <si>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</si>
  <si>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</si>
  <si>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</si>
  <si>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</si>
  <si>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</si>
  <si>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</si>
  <si>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</si>
  <si>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</si>
  <si>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</si>
  <si>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</si>
  <si>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</si>
  <si>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</si>
  <si>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</si>
  <si>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</si>
  <si>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</si>
  <si>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</si>
  <si>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</si>
  <si>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</si>
  <si>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</si>
  <si>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</si>
  <si>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</si>
  <si>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</si>
  <si>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</si>
  <si>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</si>
  <si>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</si>
  <si>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</si>
  <si>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</si>
  <si>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</si>
  <si>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</si>
  <si>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</si>
  <si>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</si>
  <si>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</si>
  <si>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</si>
  <si>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</si>
  <si>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</si>
  <si>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</si>
  <si>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</si>
  <si>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</si>
  <si>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</si>
  <si>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</si>
  <si>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</si>
  <si>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</si>
  <si>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</si>
  <si>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</si>
  <si>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</si>
  <si>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</si>
  <si>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</si>
  <si>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</si>
  <si>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</si>
  <si>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</si>
  <si>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</si>
  <si>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</si>
  <si>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</si>
  <si>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</si>
  <si>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</si>
  <si>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</si>
  <si>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</si>
  <si>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</si>
  <si>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</si>
  <si>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</si>
  <si>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</si>
  <si>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</si>
  <si>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</si>
  <si>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</si>
  <si>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</si>
  <si>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</si>
  <si>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</si>
  <si>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</si>
  <si>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</si>
  <si>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</si>
  <si>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</si>
  <si>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</si>
  <si>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</si>
  <si>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</si>
  <si>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</si>
  <si>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</si>
  <si>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</si>
  <si>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</si>
  <si>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</si>
  <si>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</si>
  <si>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</si>
  <si>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</si>
  <si>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</si>
  <si>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</si>
  <si>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</si>
  <si>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</si>
  <si>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</si>
  <si>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</si>
  <si>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</si>
  <si>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</si>
  <si>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</si>
  <si>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</si>
  <si>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</si>
  <si>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</si>
  <si>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</si>
  <si>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</si>
  <si>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</si>
  <si>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</si>
  <si>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</si>
  <si>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</si>
  <si>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</si>
  <si>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</si>
  <si>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</si>
  <si>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</si>
  <si>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</si>
  <si>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</si>
  <si>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</si>
  <si>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</si>
  <si>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</si>
  <si>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</si>
  <si>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</si>
  <si>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</si>
  <si>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</si>
  <si>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</si>
  <si>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</si>
  <si>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</si>
  <si>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</si>
  <si>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</si>
  <si>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</si>
  <si>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</si>
  <si>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</si>
  <si>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</si>
  <si>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</si>
  <si>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</si>
  <si>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</si>
  <si>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</si>
  <si>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</si>
  <si>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</si>
  <si>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</si>
  <si>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</si>
  <si>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</si>
  <si>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</si>
  <si>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</si>
  <si>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</si>
  <si>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</si>
  <si>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</si>
  <si>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</si>
  <si>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</si>
  <si>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</si>
  <si>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</si>
  <si>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</si>
  <si>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</si>
  <si>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</si>
  <si>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</si>
  <si>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</si>
  <si>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</si>
  <si>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</si>
  <si>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</si>
  <si>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</si>
  <si>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</si>
  <si>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</si>
  <si>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</si>
  <si>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</si>
  <si>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</si>
  <si>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</si>
  <si>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</si>
  <si>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</si>
  <si>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</si>
  <si>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</si>
  <si>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</si>
  <si>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</si>
  <si>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</si>
  <si>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</si>
  <si>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</si>
  <si>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</si>
  <si>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</si>
  <si>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</si>
  <si>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</si>
  <si>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</si>
  <si>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</si>
  <si>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</si>
  <si>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</si>
  <si>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</si>
  <si>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</si>
  <si>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</si>
  <si>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</si>
  <si>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</si>
  <si>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</si>
  <si>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</si>
  <si>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</si>
  <si>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</si>
  <si>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</si>
  <si>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</si>
  <si>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</si>
  <si>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</si>
  <si>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</si>
  <si>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</si>
  <si>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</si>
  <si>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</si>
  <si>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</si>
  <si>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</si>
  <si>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</si>
  <si>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</si>
  <si>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</si>
  <si>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</si>
  <si>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</si>
  <si>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</si>
  <si>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</si>
  <si>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</si>
  <si>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</si>
  <si>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</si>
  <si>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</si>
  <si>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</si>
  <si>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</si>
  <si>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</si>
  <si>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</si>
  <si>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</si>
  <si>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</si>
  <si>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</si>
  <si>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</si>
  <si>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</si>
  <si>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</si>
  <si>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</si>
  <si>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</si>
  <si>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</si>
  <si>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</si>
  <si>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</si>
  <si>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</si>
  <si>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</si>
  <si>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</si>
  <si>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</si>
  <si>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</si>
  <si>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</si>
  <si>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</si>
  <si>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</si>
  <si>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</si>
  <si>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</si>
  <si>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</si>
  <si>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</si>
  <si>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</si>
  <si>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</si>
  <si>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</si>
  <si>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</si>
  <si>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</si>
  <si>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</si>
  <si>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</si>
  <si>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</si>
  <si>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</si>
  <si>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</si>
  <si>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</si>
  <si>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</si>
  <si>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</si>
  <si>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</si>
  <si>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</si>
  <si>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</si>
  <si>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</si>
  <si>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</si>
  <si>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</si>
  <si>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</si>
  <si>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</si>
  <si>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</si>
  <si>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</si>
  <si>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</si>
  <si>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</si>
  <si>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</si>
  <si>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</si>
  <si>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</si>
  <si>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</si>
  <si>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</si>
  <si>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</si>
  <si>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</si>
  <si>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</si>
  <si>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</si>
  <si>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</si>
  <si>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</si>
  <si>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</si>
  <si>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</si>
  <si>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</si>
  <si>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</si>
  <si>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</si>
  <si>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</si>
  <si>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</si>
  <si>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</si>
  <si>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</si>
  <si>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</si>
  <si>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</si>
  <si>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</si>
  <si>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</si>
  <si>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</si>
  <si>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</si>
  <si>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</si>
  <si>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</si>
  <si>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</si>
  <si>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</si>
  <si>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</si>
  <si>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</si>
  <si>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</si>
  <si>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</si>
  <si>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</si>
  <si>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</si>
  <si>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</si>
  <si>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</si>
  <si>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</si>
  <si>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</si>
  <si>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</si>
  <si>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</si>
  <si>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</si>
  <si>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</si>
  <si>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</si>
  <si>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</si>
  <si>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</si>
  <si>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</si>
  <si>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</si>
  <si>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</si>
  <si>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</si>
  <si>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</si>
  <si>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</si>
  <si>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</si>
  <si>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</si>
  <si>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</si>
  <si>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</si>
  <si>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</si>
  <si>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</si>
  <si>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</si>
  <si>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</si>
  <si>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</si>
  <si>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</si>
  <si>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</si>
  <si>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</si>
  <si>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</si>
  <si>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</si>
  <si>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</si>
  <si>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</si>
  <si>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</si>
  <si>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</si>
  <si>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</si>
  <si>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</si>
  <si>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</si>
  <si>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</si>
  <si>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</si>
  <si>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</si>
  <si>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</si>
  <si>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</si>
  <si>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</si>
  <si>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</si>
  <si>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</si>
  <si>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</si>
  <si>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</si>
  <si>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</si>
  <si>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</si>
  <si>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</si>
  <si>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</si>
  <si>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</si>
  <si>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</si>
  <si>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</si>
  <si>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</si>
  <si>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</si>
  <si>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</si>
  <si>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</si>
  <si>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</si>
  <si>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</si>
  <si>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</si>
  <si>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</si>
  <si>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</si>
  <si>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</si>
  <si>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</si>
  <si>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</si>
  <si>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</si>
  <si>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</si>
  <si>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</si>
  <si>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</si>
  <si>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</si>
  <si>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</si>
  <si>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</si>
  <si>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</si>
  <si>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</si>
  <si>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</si>
  <si>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</si>
  <si>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</si>
  <si>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</si>
  <si>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</si>
  <si>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</si>
  <si>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</si>
  <si>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</si>
  <si>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</si>
  <si>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</si>
  <si>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</si>
  <si>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</si>
  <si>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</si>
  <si>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</si>
  <si>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</si>
  <si>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</si>
  <si>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</si>
  <si>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</si>
  <si>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</si>
  <si>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</si>
  <si>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</si>
  <si>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</si>
  <si>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</si>
  <si>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</si>
  <si>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</si>
  <si>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</si>
  <si>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</si>
  <si>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</si>
  <si>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</si>
  <si>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</si>
  <si>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</si>
  <si>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</si>
  <si>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</si>
  <si>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</si>
  <si>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</si>
  <si>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</si>
  <si>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</si>
  <si>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</si>
  <si>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</si>
  <si>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</si>
  <si>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</si>
  <si>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</si>
  <si>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</si>
  <si>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</si>
  <si>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</si>
  <si>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</si>
  <si>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</si>
  <si>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</si>
  <si>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</si>
  <si>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</si>
  <si>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</si>
  <si>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</si>
  <si>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</si>
  <si>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</si>
  <si>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</si>
  <si>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</si>
  <si>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</si>
  <si>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</si>
  <si>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</si>
  <si>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</si>
  <si>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</si>
  <si>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</si>
  <si>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</si>
  <si>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</si>
  <si>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</si>
  <si>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</si>
  <si>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</si>
  <si>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</si>
  <si>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</si>
  <si>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</si>
  <si>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</si>
  <si>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</si>
  <si>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</si>
  <si>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</si>
  <si>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</si>
  <si>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</si>
  <si>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</si>
  <si>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</si>
  <si>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</si>
  <si>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</si>
  <si>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</si>
  <si>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</si>
  <si>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</si>
  <si>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</si>
  <si>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</si>
  <si>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</si>
  <si>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</si>
  <si>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</si>
  <si>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</si>
  <si>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</si>
  <si>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</si>
  <si>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</si>
  <si>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</si>
  <si>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</si>
  <si>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</si>
  <si>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</si>
  <si>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</si>
  <si>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</si>
  <si>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</si>
  <si>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</si>
  <si>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</si>
  <si>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</si>
  <si>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</si>
  <si>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</si>
  <si>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</si>
  <si>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</si>
  <si>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</si>
  <si>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</si>
  <si>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</si>
  <si>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</si>
  <si>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</si>
  <si>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</si>
  <si>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</si>
  <si>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</si>
  <si>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</si>
  <si>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</si>
  <si>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</si>
  <si>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</si>
  <si>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</si>
  <si>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</si>
  <si>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</si>
  <si>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</si>
  <si>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</si>
  <si>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</si>
  <si>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</si>
  <si>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</si>
  <si>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</si>
  <si>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</si>
  <si>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</si>
  <si>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</si>
  <si>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</si>
  <si>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</si>
  <si>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</si>
  <si>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</si>
  <si>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</si>
  <si>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</si>
  <si>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</si>
  <si>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</si>
  <si>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</si>
  <si>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</si>
  <si>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</si>
  <si>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</si>
  <si>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</si>
  <si>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</si>
  <si>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</si>
  <si>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</si>
  <si>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</si>
  <si>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</si>
  <si>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</si>
  <si>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</si>
  <si>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</si>
  <si>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</si>
  <si>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</si>
  <si>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</si>
  <si>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</si>
  <si>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</si>
  <si>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</si>
  <si>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</si>
  <si>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</si>
  <si>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</si>
  <si>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</si>
  <si>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</si>
  <si>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</si>
  <si>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</si>
  <si>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</si>
  <si>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</si>
  <si>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</si>
  <si>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</si>
  <si>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</si>
  <si>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</si>
  <si>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</si>
  <si>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</si>
  <si>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</si>
  <si>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</si>
  <si>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</si>
  <si>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</si>
  <si>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</si>
  <si>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</si>
  <si>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</si>
  <si>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</si>
  <si>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</si>
  <si>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</si>
  <si>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</si>
  <si>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</si>
  <si>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</si>
  <si>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</si>
  <si>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</si>
  <si>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</si>
  <si>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</si>
  <si>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</si>
  <si>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</si>
  <si>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</si>
  <si>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</si>
  <si>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</si>
  <si>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</si>
  <si>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</si>
  <si>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</si>
  <si>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</si>
  <si>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</si>
  <si>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</si>
  <si>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</si>
  <si>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</si>
  <si>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</si>
  <si>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</si>
  <si>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</si>
  <si>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</si>
  <si>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</si>
  <si>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</si>
  <si>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</si>
  <si>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</si>
  <si>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</si>
  <si>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</si>
  <si>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</si>
  <si>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</si>
  <si>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</si>
  <si>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</si>
  <si>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</si>
  <si>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</si>
  <si>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</si>
  <si>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</si>
  <si>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</si>
  <si>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</si>
  <si>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</si>
  <si>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</si>
  <si>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</si>
  <si>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</si>
  <si>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</si>
  <si>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</si>
  <si>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</si>
  <si>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</si>
  <si>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</si>
  <si>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</si>
  <si>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</si>
  <si>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</si>
  <si>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</si>
  <si>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</si>
  <si>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</si>
  <si>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</si>
  <si>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</si>
  <si>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</si>
  <si>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</si>
  <si>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</si>
  <si>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</si>
  <si>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</si>
  <si>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</si>
  <si>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</si>
  <si>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</si>
  <si>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</si>
  <si>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</si>
  <si>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</si>
  <si>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</si>
  <si>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</si>
  <si>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</si>
  <si>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</si>
  <si>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</si>
  <si>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</si>
  <si>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</si>
  <si>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</si>
  <si>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</si>
  <si>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</si>
  <si>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</si>
  <si>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</si>
  <si>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</si>
  <si>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</si>
  <si>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</si>
  <si>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</si>
  <si>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</si>
  <si>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</si>
  <si>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</si>
  <si>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</si>
  <si>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</si>
  <si>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</si>
  <si>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</si>
  <si>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</si>
  <si>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</si>
  <si>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</si>
  <si>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</si>
  <si>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</si>
  <si>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</si>
  <si>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</si>
  <si>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</si>
  <si>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</si>
  <si>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</si>
  <si>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</si>
  <si>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</si>
  <si>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</si>
  <si>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</si>
  <si>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</si>
  <si>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</si>
  <si>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</si>
  <si>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</si>
  <si>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</si>
  <si>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</si>
  <si>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</si>
  <si>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</si>
  <si>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</si>
  <si>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</si>
  <si>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</si>
  <si>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</si>
  <si>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</si>
  <si>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</si>
  <si>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</si>
  <si>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</si>
  <si>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</si>
  <si>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</si>
  <si>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</si>
  <si>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</si>
  <si>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</si>
  <si>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</si>
  <si>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</si>
  <si>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</si>
  <si>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</si>
  <si>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</si>
  <si>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</si>
  <si>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</si>
  <si>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</si>
  <si>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</si>
  <si>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</si>
  <si>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</si>
  <si>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</si>
  <si>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</si>
  <si>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</si>
  <si>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</si>
  <si>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</si>
  <si>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</si>
  <si>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</si>
  <si>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</si>
  <si>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</si>
  <si>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</si>
  <si>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</si>
  <si>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</si>
  <si>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</si>
  <si>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</si>
  <si>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</si>
  <si>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</si>
  <si>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</si>
  <si>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</si>
  <si>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</si>
  <si>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</si>
  <si>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</si>
  <si>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</si>
  <si>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</si>
  <si>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</si>
  <si>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</si>
  <si>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</si>
  <si>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</si>
  <si>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</si>
  <si>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</si>
  <si>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</si>
  <si>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</si>
  <si>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</si>
  <si>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</si>
  <si>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</si>
  <si>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</si>
  <si>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</si>
  <si>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</si>
  <si>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</si>
  <si>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</si>
  <si>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</si>
  <si>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</si>
  <si>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</si>
  <si>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</si>
  <si>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</si>
  <si>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</si>
  <si>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</si>
  <si>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</si>
  <si>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</si>
  <si>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</si>
  <si>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</si>
  <si>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</si>
  <si>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</si>
  <si>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</si>
  <si>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</si>
  <si>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</si>
  <si>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</si>
  <si>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</si>
  <si>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</si>
  <si>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</si>
  <si>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</si>
  <si>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</si>
  <si>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</si>
  <si>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</si>
  <si>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</si>
  <si>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</si>
  <si>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</si>
  <si>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</si>
  <si>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</si>
  <si>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</si>
  <si>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</si>
  <si>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</si>
  <si>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</si>
  <si>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</si>
  <si>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</si>
  <si>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</si>
  <si>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</si>
  <si>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</si>
  <si>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</si>
  <si>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</si>
  <si>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</si>
  <si>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</si>
  <si>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</si>
  <si>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</si>
  <si>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</si>
  <si>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</si>
  <si>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</si>
  <si>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</si>
  <si>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</si>
  <si>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</si>
  <si>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</si>
  <si>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</si>
  <si>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</si>
  <si>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</si>
  <si>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</si>
  <si>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</si>
  <si>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</si>
  <si>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</si>
  <si>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</si>
  <si>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</si>
  <si>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</si>
  <si>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</si>
  <si>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</si>
  <si>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</si>
  <si>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</si>
  <si>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</si>
  <si>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</si>
  <si>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</si>
  <si>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</si>
  <si>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</si>
  <si>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</si>
  <si>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</si>
  <si>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</si>
  <si>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</si>
  <si>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</si>
  <si>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</si>
  <si>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</si>
  <si>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</si>
  <si>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</si>
  <si>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</si>
  <si>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</si>
  <si>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</si>
  <si>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</si>
  <si>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</si>
  <si>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</si>
  <si>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</si>
  <si>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</si>
  <si>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</si>
  <si>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</si>
  <si>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</si>
  <si>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</si>
  <si>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</si>
  <si>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</si>
  <si>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</si>
  <si>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</si>
  <si>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</si>
  <si>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</si>
  <si>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</si>
  <si>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</si>
  <si>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</si>
  <si>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</si>
  <si>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</si>
  <si>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</si>
  <si>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</si>
  <si>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</si>
  <si>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</si>
  <si>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</si>
  <si>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</si>
  <si>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</si>
  <si>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</si>
  <si>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</si>
  <si>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</si>
  <si>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</si>
  <si>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</si>
  <si>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</si>
  <si>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</si>
  <si>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</si>
  <si>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</si>
  <si>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</si>
  <si>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</si>
  <si>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</si>
  <si>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</si>
  <si>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</si>
  <si>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</si>
  <si>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</si>
  <si>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</si>
  <si>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</si>
  <si>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</si>
  <si>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</si>
  <si>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</si>
  <si>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</si>
  <si>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</si>
  <si>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</si>
  <si>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</si>
  <si>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</si>
  <si>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</si>
  <si>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</si>
  <si>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</si>
  <si>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</si>
  <si>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</si>
  <si>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</si>
  <si>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</si>
  <si>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</si>
  <si>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</si>
  <si>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</si>
  <si>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</si>
  <si>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</si>
  <si>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</si>
  <si>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</si>
  <si>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</si>
  <si>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</si>
  <si>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</si>
  <si>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</si>
  <si>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</si>
  <si>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</si>
  <si>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</si>
  <si>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</si>
  <si>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</si>
  <si>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</si>
  <si>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</si>
  <si>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</si>
  <si>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</si>
  <si>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</si>
  <si>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</si>
  <si>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</si>
  <si>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</si>
  <si>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</si>
  <si>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</si>
  <si>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</si>
  <si>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</si>
  <si>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</si>
  <si>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</si>
  <si>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</si>
  <si>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</si>
  <si>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</si>
  <si>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</si>
  <si>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</si>
  <si>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</si>
  <si>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</si>
  <si>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</si>
  <si>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</si>
  <si>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</si>
  <si>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</si>
  <si>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</si>
  <si>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</si>
  <si>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</si>
  <si>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</si>
  <si>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</si>
  <si>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</si>
  <si>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</si>
  <si>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</si>
  <si>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</si>
  <si>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</si>
  <si>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</si>
  <si>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</si>
  <si>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</si>
  <si>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</si>
  <si>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</si>
  <si>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</si>
  <si>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</si>
  <si>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</si>
  <si>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</si>
  <si>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</si>
  <si>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</si>
  <si>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</si>
  <si>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</si>
  <si>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</si>
  <si>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</si>
  <si>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</si>
  <si>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</si>
  <si>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</si>
  <si>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</si>
  <si>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</si>
  <si>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</si>
  <si>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</si>
  <si>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</si>
  <si>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</si>
  <si>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</si>
  <si>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</si>
  <si>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</si>
  <si>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</si>
  <si>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</si>
  <si>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</si>
  <si>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</si>
  <si>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</si>
  <si>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</si>
  <si>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</si>
  <si>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</si>
  <si>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</si>
  <si>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</si>
  <si>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</si>
  <si>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</si>
  <si>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</si>
  <si>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</si>
  <si>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</si>
  <si>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</si>
  <si>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</si>
  <si>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</si>
  <si>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</si>
  <si>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</si>
  <si>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</si>
  <si>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</si>
  <si>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</si>
  <si>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</si>
  <si>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</si>
  <si>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</si>
  <si>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</si>
  <si>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</si>
  <si>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</si>
  <si>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</si>
  <si>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</si>
  <si>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</si>
  <si>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</si>
  <si>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</si>
  <si>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</si>
  <si>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</si>
  <si>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</si>
  <si>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</si>
  <si>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</si>
  <si>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</si>
  <si>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</si>
  <si>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</si>
  <si>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</si>
  <si>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</si>
  <si>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</si>
  <si>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</si>
  <si>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</si>
  <si>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</si>
  <si>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</si>
  <si>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</si>
  <si>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</si>
  <si>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</si>
  <si>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</si>
  <si>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</si>
  <si>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</si>
  <si>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</si>
  <si>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</si>
  <si>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</si>
  <si>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</si>
  <si>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</si>
  <si>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</si>
  <si>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</si>
  <si>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</si>
  <si>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</si>
  <si>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</si>
  <si>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</si>
  <si>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</si>
  <si>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</si>
  <si>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</si>
  <si>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</si>
  <si>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</si>
  <si>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</si>
  <si>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</si>
  <si>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</si>
  <si>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</si>
  <si>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</si>
  <si>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</si>
  <si>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</si>
  <si>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</si>
  <si>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</si>
  <si>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</si>
  <si>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</si>
  <si>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</si>
  <si>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</si>
  <si>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</si>
  <si>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</si>
  <si>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</si>
  <si>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</si>
  <si>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</si>
  <si>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</si>
  <si>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</si>
  <si>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</si>
  <si>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</si>
  <si>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</si>
  <si>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</si>
  <si>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</si>
  <si>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</si>
  <si>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</si>
  <si>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</si>
  <si>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</si>
  <si>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</si>
  <si>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</si>
  <si>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</si>
  <si>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</si>
  <si>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</si>
  <si>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</si>
  <si>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</si>
  <si>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</si>
  <si>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</si>
  <si>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</si>
  <si>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</si>
  <si>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</si>
  <si>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</si>
  <si>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</si>
  <si>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</si>
  <si>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</si>
  <si>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</si>
  <si>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</si>
  <si>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</si>
  <si>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</si>
  <si>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</si>
  <si>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</si>
  <si>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</si>
  <si>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</si>
  <si>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</si>
  <si>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</si>
  <si>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</si>
  <si>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</si>
  <si>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</si>
  <si>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</si>
  <si>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</si>
  <si>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</si>
  <si>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</si>
  <si>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</si>
  <si>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</si>
  <si>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</si>
  <si>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</si>
  <si>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</si>
  <si>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</si>
  <si>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</si>
  <si>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</si>
  <si>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</si>
  <si>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</si>
  <si>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</si>
  <si>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</si>
  <si>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</si>
  <si>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</si>
  <si>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</si>
  <si>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</si>
  <si>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</si>
  <si>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</si>
  <si>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</si>
  <si>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</si>
  <si>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</si>
  <si>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</si>
  <si>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</si>
  <si>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</si>
  <si>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</si>
  <si>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</si>
  <si>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</si>
  <si>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</si>
  <si>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</si>
  <si>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</si>
  <si>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</si>
  <si>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</si>
  <si>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</si>
  <si>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</si>
  <si>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</si>
  <si>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</si>
  <si>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</si>
  <si>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</si>
  <si>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</si>
  <si>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</si>
  <si>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</si>
  <si>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</si>
  <si>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</si>
  <si>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</si>
  <si>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</si>
  <si>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</si>
  <si>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</si>
  <si>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</si>
  <si>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</si>
  <si>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</si>
  <si>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</si>
  <si>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</si>
  <si>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</si>
  <si>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</si>
  <si>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</si>
  <si>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</si>
  <si>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</si>
  <si>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</si>
  <si>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</si>
  <si>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</si>
  <si>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</si>
  <si>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</si>
  <si>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</si>
  <si>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</si>
  <si>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</si>
  <si>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</si>
  <si>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</si>
  <si>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</si>
  <si>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</si>
  <si>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</si>
  <si>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</si>
  <si>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</si>
  <si>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</si>
  <si>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</si>
  <si>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</si>
  <si>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</si>
  <si>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</si>
  <si>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</si>
  <si>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</si>
  <si>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</si>
  <si>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</si>
  <si>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</si>
  <si>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</si>
  <si>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</si>
  <si>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</si>
  <si>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</si>
  <si>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</si>
  <si>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</si>
  <si>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</si>
  <si>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</si>
  <si>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</si>
  <si>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</si>
  <si>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</si>
  <si>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</si>
  <si>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</si>
  <si>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</si>
  <si>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</si>
  <si>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</si>
  <si>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</si>
  <si>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</si>
  <si>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</si>
  <si>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</si>
  <si>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</si>
  <si>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</si>
  <si>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</si>
  <si>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</si>
  <si>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</si>
  <si>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</si>
  <si>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</si>
  <si>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</si>
  <si>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</si>
  <si>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</si>
  <si>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</si>
  <si>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</si>
  <si>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</si>
  <si>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</si>
  <si>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</si>
  <si>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</si>
  <si>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</si>
  <si>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</si>
  <si>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</si>
  <si>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</si>
  <si>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</si>
  <si>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</si>
  <si>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</si>
  <si>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</si>
  <si>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</si>
  <si>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</si>
  <si>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</si>
  <si>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</si>
  <si>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</si>
  <si>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</si>
  <si>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</si>
  <si>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</si>
  <si>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</si>
  <si>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</si>
  <si>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</si>
  <si>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</si>
  <si>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</si>
  <si>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</si>
  <si>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</si>
  <si>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</si>
  <si>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</si>
  <si>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</si>
  <si>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</si>
  <si>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</si>
  <si>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</si>
  <si>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</si>
  <si>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</si>
  <si>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</si>
  <si>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</si>
  <si>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</si>
  <si>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</si>
  <si>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</si>
  <si>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</si>
  <si>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</si>
  <si>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</si>
  <si>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</si>
  <si>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</si>
  <si>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</si>
  <si>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</si>
  <si>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</si>
  <si>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</si>
  <si>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</si>
  <si>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</si>
  <si>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</si>
  <si>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</si>
  <si>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</si>
  <si>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</si>
  <si>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</si>
  <si>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</si>
  <si>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</si>
  <si>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</si>
  <si>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</si>
  <si>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</si>
  <si>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</si>
  <si>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</si>
  <si>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</si>
  <si>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</si>
  <si>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</si>
  <si>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</si>
  <si>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</si>
  <si>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</si>
  <si>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</si>
  <si>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</si>
  <si>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</si>
  <si>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</si>
  <si>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</si>
  <si>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</si>
  <si>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</si>
  <si>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</si>
  <si>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</si>
  <si>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</si>
  <si>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</si>
  <si>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</si>
  <si>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</si>
  <si>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</si>
  <si>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</si>
  <si>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</si>
  <si>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</si>
  <si>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</si>
  <si>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</si>
  <si>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</si>
  <si>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</si>
  <si>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</si>
  <si>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</si>
  <si>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</si>
  <si>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</si>
  <si>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</si>
  <si>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</si>
  <si>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</si>
  <si>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</si>
  <si>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</si>
  <si>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</si>
  <si>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</si>
  <si>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</si>
  <si>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</si>
  <si>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</si>
  <si>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</si>
  <si>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</si>
  <si>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</si>
  <si>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</si>
  <si>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</si>
  <si>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</si>
  <si>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</si>
  <si>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</si>
  <si>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</si>
  <si>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</si>
  <si>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</si>
  <si>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</si>
  <si>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</si>
  <si>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</si>
  <si>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</si>
  <si>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</si>
  <si>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</si>
  <si>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</si>
  <si>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</si>
  <si>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</si>
  <si>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</si>
  <si>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</si>
  <si>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</si>
  <si>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</si>
  <si>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</si>
  <si>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</si>
  <si>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</si>
  <si>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</si>
  <si>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</si>
  <si>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</si>
  <si>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</si>
  <si>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</si>
  <si>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</si>
  <si>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</si>
  <si>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</si>
  <si>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</si>
  <si>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</si>
  <si>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</si>
  <si>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</si>
  <si>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</si>
  <si>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</si>
  <si>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</si>
  <si>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</si>
  <si>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</si>
  <si>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</si>
  <si>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</si>
  <si>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</si>
  <si>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</si>
  <si>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</si>
  <si>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</si>
  <si>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</si>
  <si>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</si>
  <si>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</si>
  <si>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</si>
  <si>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</si>
  <si>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</si>
  <si>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</si>
  <si>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</si>
  <si>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</si>
  <si>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</si>
  <si>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</si>
  <si>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</si>
  <si>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</si>
  <si>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</si>
  <si>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</si>
  <si>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</si>
  <si>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</si>
  <si>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</si>
  <si>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</si>
  <si>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</si>
  <si>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</si>
  <si>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</si>
  <si>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</si>
  <si>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</si>
  <si>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</si>
  <si>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</si>
  <si>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</si>
  <si>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</si>
  <si>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</si>
  <si>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</si>
  <si>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</si>
  <si>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</si>
  <si>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</si>
  <si>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</si>
  <si>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</si>
  <si>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</si>
  <si>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</si>
  <si>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</si>
  <si>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</si>
  <si>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</si>
  <si>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</si>
  <si>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</si>
  <si>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</si>
  <si>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</si>
  <si>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</si>
  <si>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</si>
  <si>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</si>
  <si>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</si>
  <si>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</si>
  <si>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</si>
  <si>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</si>
  <si>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</si>
  <si>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</si>
  <si>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</si>
  <si>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</si>
  <si>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</si>
  <si>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</si>
  <si>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</si>
  <si>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</si>
  <si>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</si>
  <si>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</si>
  <si>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</si>
  <si>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</si>
  <si>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</si>
  <si>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</si>
  <si>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</si>
  <si>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</si>
  <si>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</si>
  <si>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</si>
  <si>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</si>
  <si>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</si>
  <si>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</si>
  <si>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</si>
  <si>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</si>
  <si>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</si>
  <si>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</si>
  <si>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</si>
  <si>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</si>
  <si>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</si>
  <si>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</si>
  <si>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</si>
  <si>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</si>
  <si>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</si>
  <si>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</si>
  <si>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</si>
  <si>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</si>
  <si>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</si>
  <si>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</si>
  <si>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</si>
  <si>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</si>
  <si>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</si>
  <si>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</si>
  <si>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</si>
  <si>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</si>
  <si>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</si>
  <si>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</si>
  <si>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</si>
  <si>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</si>
  <si>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</si>
  <si>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</si>
  <si>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</si>
  <si>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</si>
  <si>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</si>
  <si>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</si>
  <si>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</si>
  <si>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</si>
  <si>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</si>
  <si>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</si>
  <si>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</si>
  <si>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</si>
  <si>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</si>
  <si>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</si>
  <si>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</si>
  <si>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</si>
  <si>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</si>
  <si>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</si>
  <si>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</si>
  <si>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</si>
  <si>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</si>
  <si>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</si>
  <si>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</si>
  <si>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</si>
  <si>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</si>
  <si>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</si>
  <si>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</si>
  <si>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</si>
  <si>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</si>
  <si>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</si>
  <si>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</si>
  <si>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</si>
  <si>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</si>
  <si>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</si>
  <si>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</si>
  <si>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</si>
  <si>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</si>
  <si>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</si>
  <si>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</si>
  <si>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</si>
  <si>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</si>
  <si>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</si>
  <si>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</si>
  <si>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</si>
  <si>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</si>
  <si>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</si>
  <si>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</si>
  <si>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</si>
  <si>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</si>
  <si>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</si>
  <si>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</si>
  <si>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</si>
  <si>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</si>
  <si>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</si>
  <si>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</si>
  <si>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</si>
  <si>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</si>
  <si>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</si>
  <si>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</si>
  <si>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</si>
  <si>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</si>
  <si>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</si>
  <si>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</si>
  <si>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</si>
  <si>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</si>
  <si>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</si>
  <si>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</si>
  <si>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</si>
  <si>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</si>
  <si>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</si>
  <si>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</si>
  <si>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</si>
  <si>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</si>
  <si>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</si>
  <si>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</si>
  <si>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</si>
  <si>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</si>
  <si>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</si>
  <si>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</si>
  <si>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</si>
  <si>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</si>
  <si>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</si>
  <si>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</si>
  <si>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</si>
  <si>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</si>
  <si>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</si>
  <si>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</si>
  <si>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</si>
  <si>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</si>
  <si>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</si>
  <si>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</si>
  <si>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</si>
  <si>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</si>
  <si>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</si>
  <si>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</si>
  <si>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</si>
  <si>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</si>
  <si>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</si>
  <si>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</si>
  <si>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</si>
  <si>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</si>
  <si>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</si>
  <si>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</si>
  <si>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</si>
  <si>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</si>
  <si>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</si>
  <si>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</si>
  <si>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</si>
  <si>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</si>
  <si>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</si>
  <si>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</si>
  <si>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</si>
  <si>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</si>
  <si>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</si>
  <si>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</si>
  <si>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</si>
  <si>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</si>
  <si>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</si>
  <si>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</si>
  <si>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</si>
  <si>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</si>
  <si>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</si>
  <si>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</si>
  <si>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</si>
  <si>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</si>
  <si>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</si>
  <si>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</si>
  <si>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</si>
  <si>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</si>
  <si>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</si>
  <si>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</si>
  <si>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</si>
  <si>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</si>
  <si>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</si>
  <si>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</si>
  <si>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</si>
  <si>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</si>
  <si>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</si>
  <si>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</si>
  <si>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</si>
  <si>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</si>
  <si>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</si>
  <si>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</si>
  <si>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</si>
  <si>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</si>
  <si>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</si>
  <si>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</si>
  <si>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</si>
  <si>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</si>
  <si>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</si>
  <si>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</si>
  <si>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</si>
  <si>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</si>
  <si>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</si>
  <si>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</si>
  <si>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</si>
  <si>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</si>
  <si>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</si>
  <si>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</si>
  <si>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</si>
  <si>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</si>
  <si>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</si>
  <si>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</si>
  <si>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</si>
  <si>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</si>
  <si>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</si>
  <si>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</si>
  <si>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</si>
  <si>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</si>
  <si>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</si>
  <si>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</si>
  <si>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</si>
  <si>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</si>
  <si>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</si>
  <si>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</si>
  <si>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</si>
  <si>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</si>
  <si>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</si>
  <si>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</si>
  <si>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</si>
  <si>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</si>
  <si>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</si>
  <si>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</si>
  <si>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</si>
  <si>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</si>
  <si>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</si>
  <si>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</si>
  <si>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</si>
  <si>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</si>
  <si>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</si>
  <si>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</si>
  <si>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</si>
  <si>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</si>
  <si>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</si>
  <si>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</si>
  <si>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</si>
  <si>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</si>
  <si>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</si>
  <si>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</si>
  <si>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</si>
  <si>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</si>
  <si>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</si>
  <si>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</si>
  <si>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</si>
  <si>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</si>
  <si>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</si>
  <si>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</si>
  <si>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</si>
  <si>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</si>
  <si>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</si>
  <si>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</si>
  <si>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</si>
  <si>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</si>
  <si>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</si>
  <si>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</si>
  <si>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</si>
  <si>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</si>
  <si>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</si>
  <si>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</si>
  <si>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</si>
  <si>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</si>
  <si>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</si>
  <si>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</si>
  <si>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</si>
  <si>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</si>
  <si>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</si>
  <si>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</si>
  <si>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</si>
  <si>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</si>
  <si>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</si>
  <si>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</si>
  <si>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</si>
  <si>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</si>
  <si>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</si>
  <si>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</si>
  <si>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</si>
  <si>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</si>
  <si>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</si>
  <si>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</si>
  <si>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</si>
  <si>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</si>
  <si>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</si>
  <si>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</si>
  <si>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</si>
  <si>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</si>
  <si>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</si>
  <si>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</si>
  <si>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</si>
  <si>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</si>
  <si>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</si>
  <si>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</si>
  <si>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</si>
  <si>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</si>
  <si>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</si>
  <si>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</si>
  <si>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</si>
  <si>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</si>
  <si>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</si>
  <si>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</si>
  <si>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</si>
  <si>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</si>
  <si>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</si>
  <si>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</si>
  <si>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</si>
  <si>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</si>
  <si>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</si>
  <si>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</si>
  <si>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</si>
  <si>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</si>
  <si>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</si>
  <si>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</si>
  <si>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</si>
  <si>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</si>
  <si>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</si>
  <si>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</si>
  <si>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</si>
  <si>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</si>
  <si>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</si>
  <si>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</si>
  <si>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</si>
  <si>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</si>
  <si>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</si>
  <si>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</si>
  <si>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</si>
  <si>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</si>
  <si>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</si>
  <si>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</si>
  <si>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</si>
  <si>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</si>
  <si>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</si>
  <si>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</si>
  <si>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</si>
  <si>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</si>
  <si>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</si>
  <si>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</si>
  <si>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</si>
  <si>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</si>
  <si>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</si>
  <si>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</si>
  <si>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</si>
  <si>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</si>
  <si>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</si>
  <si>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</si>
  <si>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</si>
  <si>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</si>
  <si>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</si>
  <si>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</si>
  <si>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</si>
  <si>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</si>
  <si>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</si>
  <si>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</si>
  <si>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</si>
  <si>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</si>
  <si>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</si>
  <si>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</si>
  <si>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</si>
  <si>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</si>
  <si>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</si>
  <si>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</si>
  <si>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</si>
  <si>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</si>
  <si>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</si>
  <si>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</si>
  <si>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</si>
  <si>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</si>
  <si>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</si>
  <si>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</si>
  <si>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</si>
  <si>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</si>
  <si>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</si>
  <si>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</si>
  <si>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</si>
  <si>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</si>
  <si>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</si>
  <si>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</si>
  <si>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</si>
  <si>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</si>
  <si>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</si>
  <si>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</si>
  <si>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</si>
  <si>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</si>
  <si>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</si>
  <si>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</si>
  <si>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</si>
  <si>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</si>
  <si>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</si>
  <si>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</si>
  <si>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</si>
  <si>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</si>
  <si>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</si>
  <si>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</si>
  <si>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</si>
  <si>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</si>
  <si>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</si>
  <si>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</si>
  <si>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</si>
  <si>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</si>
  <si>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</si>
  <si>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</si>
  <si>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</si>
  <si>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</si>
  <si>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</si>
  <si>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</si>
  <si>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</si>
  <si>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</si>
  <si>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</si>
  <si>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</si>
  <si>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</si>
  <si>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</si>
  <si>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</si>
  <si>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</si>
  <si>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</si>
  <si>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</si>
  <si>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</si>
  <si>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</si>
  <si>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</si>
  <si>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</si>
  <si>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</si>
  <si>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</si>
  <si>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</si>
  <si>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</si>
  <si>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</si>
  <si>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</si>
  <si>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</si>
  <si>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</si>
  <si>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</si>
  <si>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</si>
  <si>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</si>
  <si>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</si>
  <si>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</si>
  <si>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</si>
  <si>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</si>
  <si>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</si>
  <si>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</si>
  <si>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</si>
  <si>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</si>
  <si>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</si>
  <si>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</si>
  <si>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</si>
  <si>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</si>
  <si>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</si>
  <si>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</si>
  <si>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</si>
  <si>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</si>
  <si>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</si>
  <si>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</si>
  <si>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</si>
  <si>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</si>
  <si>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</si>
  <si>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</si>
  <si>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</si>
  <si>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</si>
  <si>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</si>
  <si>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</si>
  <si>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</si>
  <si>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</si>
  <si>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</si>
  <si>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</si>
  <si>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</si>
  <si>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</si>
  <si>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</si>
  <si>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</si>
  <si>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</si>
  <si>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</si>
  <si>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</si>
  <si>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</si>
  <si>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</si>
  <si>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</si>
  <si>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</si>
  <si>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</si>
  <si>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</si>
  <si>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</si>
  <si>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</si>
  <si>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</si>
  <si>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</si>
  <si>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</si>
  <si>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</si>
  <si>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</si>
  <si>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</si>
  <si>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</si>
  <si>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</si>
  <si>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</si>
  <si>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</si>
  <si>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</si>
  <si>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</si>
  <si>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</si>
  <si>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</si>
  <si>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</si>
  <si>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</si>
  <si>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</si>
  <si>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</si>
  <si>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</si>
  <si>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</si>
  <si>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</si>
  <si>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</si>
  <si>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</si>
  <si>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</si>
  <si>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</si>
  <si>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</si>
  <si>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</si>
  <si>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</si>
  <si>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</si>
  <si>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</si>
  <si>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</si>
  <si>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</si>
  <si>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</si>
  <si>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</si>
  <si>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</si>
  <si>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</si>
  <si>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</si>
  <si>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</si>
  <si>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</si>
  <si>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</si>
  <si>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</si>
  <si>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</si>
  <si>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</si>
  <si>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</si>
  <si>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</si>
  <si>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</si>
  <si>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</si>
  <si>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</si>
  <si>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</si>
  <si>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</si>
  <si>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</si>
  <si>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</si>
  <si>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</si>
  <si>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</si>
  <si>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</si>
  <si>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</si>
  <si>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</si>
  <si>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</si>
  <si>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</si>
  <si>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</si>
  <si>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</si>
  <si>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</si>
  <si>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</si>
  <si>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</si>
  <si>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</si>
  <si>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</si>
  <si>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</si>
  <si>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</si>
  <si>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</si>
  <si>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</si>
  <si>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</si>
  <si>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</si>
  <si>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</si>
  <si>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</si>
  <si>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</si>
  <si>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</si>
  <si>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</si>
  <si>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</si>
  <si>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</si>
  <si>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</si>
  <si>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</si>
  <si>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</si>
  <si>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</si>
  <si>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</si>
  <si>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</si>
  <si>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</si>
  <si>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</si>
  <si>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</si>
  <si>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</si>
  <si>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</si>
  <si>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</si>
  <si>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</si>
  <si>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</si>
  <si>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</si>
  <si>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</si>
  <si>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</si>
  <si>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</si>
  <si>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</si>
  <si>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</si>
  <si>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</si>
  <si>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</si>
  <si>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</si>
  <si>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</si>
  <si>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</si>
  <si>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</si>
  <si>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</si>
  <si>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</si>
  <si>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</si>
  <si>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</si>
  <si>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</si>
  <si>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</si>
  <si>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</si>
  <si>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</si>
  <si>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</si>
  <si>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</si>
  <si>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</si>
  <si>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</si>
  <si>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</si>
  <si>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</si>
  <si>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</si>
  <si>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</si>
  <si>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</si>
  <si>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</si>
  <si>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</si>
  <si>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</si>
  <si>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</si>
  <si>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</si>
  <si>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</si>
  <si>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</si>
  <si>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</si>
  <si>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</si>
  <si>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</si>
  <si>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</si>
  <si>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</si>
  <si>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</si>
  <si>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</si>
  <si>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</si>
  <si>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</si>
  <si>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</si>
  <si>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</si>
  <si>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</si>
  <si>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</si>
  <si>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</si>
  <si>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</si>
  <si>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</si>
  <si>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</si>
  <si>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</si>
  <si>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</si>
  <si>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</si>
  <si>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</si>
  <si>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</si>
  <si>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</si>
  <si>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</si>
  <si>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</si>
  <si>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</si>
  <si>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</si>
  <si>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</si>
  <si>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</si>
  <si>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</si>
  <si>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</si>
  <si>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</si>
  <si>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</si>
  <si>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</si>
  <si>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</si>
  <si>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</si>
  <si>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</si>
  <si>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</si>
  <si>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</si>
  <si>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</si>
  <si>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</si>
  <si>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</si>
  <si>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</si>
  <si>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</si>
  <si>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</si>
  <si>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</si>
  <si>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</si>
  <si>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</si>
  <si>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</si>
  <si>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</si>
  <si>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</si>
  <si>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</si>
  <si>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</si>
  <si>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</si>
  <si>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</si>
  <si>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</si>
  <si>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</si>
  <si>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</si>
  <si>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</si>
  <si>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</si>
  <si>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</si>
  <si>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</si>
  <si>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</si>
  <si>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</si>
  <si>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</si>
  <si>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</si>
  <si>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</si>
  <si>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</si>
  <si>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</si>
  <si>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</si>
  <si>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</si>
  <si>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</si>
  <si>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</si>
  <si>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</si>
  <si>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</si>
  <si>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</si>
  <si>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</si>
  <si>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</si>
  <si>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</si>
  <si>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</si>
  <si>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</si>
  <si>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</si>
  <si>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</si>
  <si>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</si>
  <si>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</si>
  <si>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</si>
  <si>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</si>
  <si>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</si>
  <si>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</si>
  <si>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</si>
  <si>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</si>
  <si>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</si>
  <si>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</si>
  <si>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</si>
  <si>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</si>
  <si>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</si>
  <si>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</si>
  <si>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</si>
  <si>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</si>
  <si>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</si>
  <si>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</si>
  <si>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</si>
  <si>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</si>
  <si>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</si>
  <si>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</si>
  <si>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</si>
  <si>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</si>
  <si>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</si>
  <si>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</si>
  <si>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</si>
  <si>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</si>
  <si>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</si>
  <si>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</si>
  <si>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</si>
  <si>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</si>
  <si>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</si>
  <si>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</si>
  <si>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</si>
  <si>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</si>
  <si>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</si>
  <si>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</si>
  <si>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</si>
  <si>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</si>
  <si>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</si>
  <si>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</si>
  <si>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</si>
  <si>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</si>
  <si>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</si>
  <si>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</si>
  <si>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</si>
  <si>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</si>
  <si>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</si>
  <si>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</si>
  <si>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</si>
  <si>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</si>
  <si>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</si>
  <si>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</si>
  <si>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</si>
  <si>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</si>
  <si>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</si>
  <si>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</si>
  <si>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</si>
  <si>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</si>
  <si>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</si>
  <si>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</si>
  <si>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</si>
  <si>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</si>
  <si>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</si>
  <si>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</si>
  <si>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</si>
  <si>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</si>
  <si>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</si>
  <si>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</si>
  <si>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</si>
  <si>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</si>
  <si>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</si>
  <si>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</si>
  <si>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</si>
  <si>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</si>
  <si>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</si>
  <si>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</si>
  <si>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</si>
  <si>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</si>
  <si>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</si>
  <si>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</si>
  <si>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</si>
  <si>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</si>
  <si>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</si>
  <si>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</si>
  <si>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</si>
  <si>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</si>
  <si>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</si>
  <si>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</si>
  <si>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</si>
  <si>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</si>
  <si>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</si>
  <si>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</si>
  <si>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</si>
  <si>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</si>
  <si>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</si>
  <si>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</si>
  <si>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</si>
  <si>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</si>
  <si>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</si>
  <si>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</si>
  <si>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</si>
  <si>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</si>
  <si>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</si>
  <si>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</si>
  <si>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</si>
  <si>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</si>
  <si>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</si>
  <si>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</si>
  <si>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</si>
  <si>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</si>
  <si>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</si>
  <si>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</si>
  <si>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</si>
  <si>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</si>
  <si>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</si>
  <si>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</si>
  <si>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</si>
  <si>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</si>
  <si>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</si>
  <si>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</si>
  <si>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</si>
  <si>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</si>
  <si>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</si>
  <si>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</si>
  <si>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</si>
  <si>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</si>
  <si>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</si>
  <si>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</si>
  <si>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</si>
  <si>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</si>
  <si>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</si>
  <si>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</si>
  <si>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</si>
  <si>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</si>
  <si>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</si>
  <si>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</si>
  <si>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</si>
  <si>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</si>
  <si>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</si>
  <si>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</si>
  <si>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</si>
  <si>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</si>
  <si>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</si>
  <si>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</si>
  <si>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</si>
  <si>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</si>
  <si>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</si>
  <si>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</si>
  <si>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</si>
  <si>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</si>
  <si>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</si>
  <si>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</si>
  <si>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</si>
  <si>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</si>
  <si>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</si>
  <si>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</si>
  <si>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</si>
  <si>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</si>
  <si>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</si>
  <si>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</si>
  <si>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</si>
  <si>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</si>
  <si>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</si>
  <si>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</si>
  <si>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</si>
  <si>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</si>
  <si>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</si>
  <si>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</si>
  <si>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</si>
  <si>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</si>
  <si>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</si>
  <si>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</si>
  <si>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</si>
  <si>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</si>
  <si>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</si>
  <si>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</si>
  <si>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</si>
  <si>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</si>
  <si>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</si>
  <si>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</si>
  <si>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</si>
  <si>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</si>
  <si>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</si>
  <si>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</si>
  <si>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</si>
  <si>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</si>
  <si>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</si>
  <si>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</si>
  <si>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</si>
  <si>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</si>
  <si>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</si>
  <si>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</si>
  <si>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</si>
  <si>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</si>
  <si>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</si>
  <si>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</si>
  <si>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</si>
  <si>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</si>
  <si>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</si>
  <si>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</si>
  <si>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</si>
  <si>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</si>
  <si>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</si>
  <si>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</si>
  <si>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</si>
  <si>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</si>
  <si>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</si>
  <si>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</si>
  <si>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</si>
  <si>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</si>
  <si>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</si>
  <si>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</si>
  <si>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</si>
  <si>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</si>
  <si>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</si>
  <si>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</si>
  <si>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</si>
  <si>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</si>
  <si>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</si>
  <si>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</si>
  <si>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</si>
  <si>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</si>
  <si>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</si>
  <si>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</si>
  <si>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</si>
  <si>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</si>
  <si>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</si>
  <si>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</si>
  <si>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</si>
  <si>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</si>
  <si>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</si>
  <si>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</si>
  <si>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</si>
  <si>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</si>
  <si>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</si>
  <si>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</si>
  <si>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</si>
  <si>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</si>
  <si>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</si>
  <si>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</si>
  <si>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</si>
  <si>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</si>
  <si>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</si>
  <si>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</si>
  <si>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</si>
  <si>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</si>
  <si>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</si>
  <si>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</si>
  <si>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</si>
  <si>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</si>
  <si>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</si>
  <si>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</si>
  <si>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</si>
  <si>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</si>
  <si>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</si>
  <si>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</si>
  <si>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</si>
  <si>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</si>
  <si>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</si>
  <si>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</si>
  <si>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</si>
  <si>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</si>
  <si>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</si>
  <si>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</si>
  <si>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</si>
  <si>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</si>
  <si>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</si>
  <si>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</si>
  <si>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</si>
  <si>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</si>
  <si>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</si>
  <si>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</si>
  <si>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</si>
  <si>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</si>
  <si>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</si>
  <si>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</si>
  <si>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</si>
  <si>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</si>
  <si>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</si>
  <si>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</si>
  <si>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</si>
  <si>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</si>
  <si>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</si>
  <si>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</si>
  <si>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</si>
  <si>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</si>
  <si>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</si>
  <si>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</si>
  <si>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</si>
  <si>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</si>
  <si>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</si>
  <si>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</si>
  <si>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</si>
  <si>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</si>
  <si>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</si>
  <si>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</si>
  <si>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</si>
  <si>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</si>
  <si>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</si>
  <si>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</si>
  <si>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</si>
  <si>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</si>
  <si>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</si>
  <si>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</si>
  <si>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</si>
  <si>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</si>
  <si>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</si>
  <si>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</si>
  <si>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</si>
  <si>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</si>
  <si>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</si>
  <si>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</si>
  <si>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</si>
  <si>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</si>
  <si>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</si>
  <si>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</si>
  <si>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</si>
  <si>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</si>
  <si>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</si>
  <si>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</si>
  <si>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</si>
  <si>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</si>
  <si>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</si>
  <si>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</si>
  <si>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</si>
  <si>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</si>
  <si>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</si>
  <si>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</si>
  <si>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</si>
  <si>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</si>
  <si>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</si>
  <si>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</si>
  <si>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</si>
  <si>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</si>
  <si>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</si>
  <si>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</si>
  <si>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</si>
  <si>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</si>
  <si>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</si>
  <si>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</si>
  <si>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</si>
  <si>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</si>
  <si>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</si>
  <si>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</si>
  <si>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</si>
  <si>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</si>
  <si>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</si>
  <si>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</si>
  <si>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</si>
  <si>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</si>
  <si>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</si>
  <si>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</si>
  <si>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</si>
  <si>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</si>
  <si>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</si>
  <si>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</si>
  <si>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</si>
  <si>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</si>
  <si>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</si>
  <si>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</si>
  <si>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</si>
  <si>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</si>
  <si>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</si>
  <si>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</si>
  <si>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</si>
  <si>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</si>
  <si>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</si>
  <si>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</si>
  <si>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</si>
  <si>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</si>
  <si>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</si>
  <si>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</si>
  <si>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</si>
  <si>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</si>
  <si>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</si>
  <si>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</si>
  <si>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</si>
  <si>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</si>
  <si>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</si>
  <si>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</si>
  <si>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</si>
  <si>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</si>
  <si>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</si>
  <si>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</si>
  <si>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</si>
  <si>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</si>
  <si>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</si>
  <si>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</si>
  <si>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</si>
  <si>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</si>
  <si>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</si>
  <si>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</si>
  <si>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</si>
  <si>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</si>
  <si>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</si>
  <si>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</si>
  <si>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</si>
  <si>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</si>
  <si>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</si>
  <si>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</si>
  <si>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</si>
  <si>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</si>
  <si>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</si>
  <si>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</si>
  <si>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</si>
  <si>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</si>
  <si>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</si>
  <si>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</si>
  <si>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</si>
  <si>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</si>
  <si>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</si>
  <si>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</si>
  <si>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</si>
  <si>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</si>
  <si>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</si>
  <si>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</si>
  <si>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</si>
  <si>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</si>
  <si>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</si>
  <si>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</si>
  <si>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</si>
  <si>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</si>
  <si>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</si>
  <si>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</si>
  <si>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</si>
  <si>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</si>
  <si>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</si>
  <si>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</si>
  <si>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</si>
  <si>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</si>
  <si>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</si>
  <si>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</si>
  <si>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</si>
  <si>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</si>
  <si>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</si>
  <si>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</si>
  <si>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</si>
  <si>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</si>
  <si>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</si>
  <si>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</si>
  <si>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</si>
  <si>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</si>
  <si>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</si>
  <si>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</si>
  <si>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</si>
  <si>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</si>
  <si>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</si>
  <si>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</si>
  <si>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</si>
  <si>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</si>
  <si>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</si>
  <si>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</si>
  <si>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</si>
  <si>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</si>
  <si>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</si>
  <si>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</si>
  <si>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</si>
  <si>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</si>
  <si>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</si>
  <si>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</si>
  <si>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</si>
  <si>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</si>
  <si>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</si>
  <si>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</si>
  <si>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</si>
  <si>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</si>
  <si>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</si>
  <si>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</si>
  <si>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</si>
  <si>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</si>
  <si>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</si>
  <si>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</si>
  <si>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</si>
  <si>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</si>
  <si>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</si>
  <si>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</si>
  <si>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</si>
  <si>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</si>
  <si>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</si>
  <si>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</si>
  <si>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</si>
  <si>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</si>
  <si>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</si>
  <si>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</si>
  <si>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</si>
  <si>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</si>
  <si>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</si>
  <si>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</si>
  <si>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</si>
  <si>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</si>
  <si>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</si>
  <si>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</si>
  <si>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</si>
  <si>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</si>
  <si>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</si>
  <si>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</si>
  <si>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</si>
  <si>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</si>
  <si>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</si>
  <si>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</si>
  <si>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</si>
  <si>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</si>
  <si>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</si>
  <si>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</si>
  <si>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</si>
  <si>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</si>
  <si>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</si>
  <si>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</si>
  <si>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</si>
  <si>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</si>
  <si>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</si>
  <si>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</si>
  <si>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</si>
  <si>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</si>
  <si>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</si>
  <si>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</si>
  <si>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</si>
  <si>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</si>
  <si>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</si>
  <si>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</si>
  <si>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</si>
  <si>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</si>
  <si>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</si>
  <si>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</si>
  <si>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</si>
  <si>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</si>
  <si>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</si>
  <si>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</si>
  <si>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</si>
  <si>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</si>
  <si>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</si>
  <si>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</si>
  <si>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</si>
  <si>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</si>
  <si>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</si>
  <si>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</si>
  <si>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</si>
  <si>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</si>
  <si>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</si>
  <si>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</si>
  <si>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</si>
  <si>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</si>
  <si>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</si>
  <si>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</si>
  <si>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</si>
  <si>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</si>
  <si>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</si>
  <si>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</si>
  <si>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</si>
  <si>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</si>
  <si>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</si>
  <si>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</si>
  <si>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</si>
  <si>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</si>
  <si>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</si>
  <si>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</si>
  <si>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</si>
  <si>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</si>
  <si>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</si>
  <si>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</si>
  <si>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</si>
  <si>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</si>
  <si>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</si>
  <si>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</si>
  <si>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</si>
  <si>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</si>
  <si>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</si>
  <si>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</si>
  <si>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</si>
  <si>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</si>
  <si>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</si>
  <si>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</si>
  <si>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</si>
  <si>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</si>
  <si>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</si>
  <si>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</si>
  <si>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</si>
  <si>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</si>
  <si>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</si>
  <si>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</si>
  <si>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</si>
  <si>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</si>
  <si>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</si>
  <si>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</si>
  <si>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</si>
  <si>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</si>
  <si>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</si>
  <si>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</si>
  <si>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</si>
  <si>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</si>
  <si>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</si>
  <si>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</si>
  <si>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</si>
  <si>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</si>
  <si>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</si>
  <si>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</si>
  <si>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</si>
  <si>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</si>
  <si>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</si>
  <si>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</si>
  <si>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</si>
  <si>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</si>
  <si>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</si>
  <si>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</si>
  <si>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</si>
  <si>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</si>
  <si>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</si>
  <si>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</si>
  <si>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</si>
  <si>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</si>
  <si>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</si>
  <si>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</si>
  <si>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</si>
  <si>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</si>
  <si>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</si>
  <si>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</si>
  <si>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</si>
  <si>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</si>
  <si>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</si>
  <si>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</si>
  <si>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</si>
  <si>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</si>
  <si>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</si>
  <si>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</si>
  <si>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</si>
  <si>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</si>
  <si>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</si>
  <si>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</si>
  <si>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</si>
  <si>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</si>
  <si>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</si>
  <si>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</si>
  <si>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</si>
  <si>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</si>
  <si>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</si>
  <si>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</si>
  <si>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</si>
  <si>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</si>
  <si>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</si>
  <si>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</si>
  <si>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</si>
  <si>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</si>
  <si>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</si>
  <si>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</si>
  <si>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</si>
  <si>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</si>
  <si>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</si>
  <si>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</si>
  <si>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</si>
  <si>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</si>
  <si>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</si>
  <si>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</si>
  <si>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</si>
  <si>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</si>
  <si>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</si>
  <si>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</si>
  <si>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</si>
  <si>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</si>
  <si>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</si>
  <si>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</si>
  <si>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</si>
  <si>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</si>
  <si>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</si>
  <si>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</si>
  <si>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</si>
  <si>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</si>
  <si>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</si>
  <si>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</si>
  <si>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</si>
  <si>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</si>
  <si>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</si>
  <si>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</si>
  <si>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</si>
  <si>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</si>
  <si>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</si>
  <si>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</si>
  <si>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</si>
  <si>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</si>
  <si>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</si>
  <si>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</si>
  <si>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</si>
  <si>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</si>
  <si>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</si>
  <si>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</si>
  <si>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</si>
  <si>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</si>
  <si>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</si>
  <si>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</si>
  <si>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</si>
  <si>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</si>
  <si>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</si>
  <si>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</si>
  <si>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</si>
  <si>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</si>
  <si>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</si>
  <si>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</si>
  <si>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</si>
  <si>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</si>
  <si>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</si>
  <si>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</si>
  <si>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</si>
  <si>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</si>
  <si>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</si>
  <si>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</si>
  <si>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</si>
  <si>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</si>
  <si>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</si>
  <si>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</si>
  <si>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</si>
  <si>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</si>
  <si>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</si>
  <si>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</si>
  <si>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</si>
  <si>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</si>
  <si>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</si>
  <si>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</si>
  <si>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</si>
  <si>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</si>
  <si>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</si>
  <si>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</si>
  <si>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</si>
  <si>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</si>
  <si>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</si>
  <si>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</si>
  <si>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</si>
  <si>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</si>
  <si>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</si>
  <si>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</si>
  <si>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</si>
  <si>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</si>
  <si>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</si>
  <si>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</si>
  <si>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</si>
  <si>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</si>
  <si>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</si>
  <si>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</si>
  <si>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</si>
  <si>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</si>
  <si>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</si>
  <si>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</si>
  <si>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</si>
  <si>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</si>
  <si>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</si>
  <si>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</si>
  <si>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</si>
  <si>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</si>
  <si>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</si>
  <si>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</si>
  <si>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</si>
  <si>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</si>
  <si>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</si>
  <si>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</si>
  <si>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</si>
  <si>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</si>
  <si>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</si>
  <si>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</si>
  <si>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</si>
  <si>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</si>
  <si>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</si>
  <si>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</si>
  <si>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</si>
  <si>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</si>
  <si>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</si>
  <si>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</si>
  <si>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</si>
  <si>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</si>
  <si>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</si>
  <si>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</si>
  <si>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</si>
  <si>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</si>
  <si>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</si>
  <si>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</si>
  <si>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</si>
  <si>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</si>
  <si>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</si>
  <si>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</si>
  <si>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</si>
  <si>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</si>
  <si>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</si>
  <si>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</si>
  <si>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</si>
  <si>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</si>
  <si>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</si>
  <si>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</si>
  <si>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</si>
  <si>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</si>
  <si>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</si>
  <si>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</si>
  <si>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</si>
  <si>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</si>
  <si>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</si>
  <si>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</si>
  <si>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</si>
  <si>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</si>
  <si>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</si>
  <si>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</si>
  <si>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</si>
  <si>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</si>
  <si>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</si>
  <si>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</si>
  <si>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</si>
  <si>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</si>
  <si>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</si>
  <si>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</si>
  <si>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</si>
  <si>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</si>
  <si>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</si>
  <si>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</si>
  <si>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</si>
  <si>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</si>
  <si>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</si>
  <si>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</si>
  <si>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</si>
  <si>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</si>
  <si>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</si>
  <si>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</si>
  <si>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</si>
  <si>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</si>
  <si>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</si>
  <si>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</si>
  <si>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</si>
  <si>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</si>
  <si>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</si>
  <si>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</si>
  <si>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</si>
  <si>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</si>
  <si>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</si>
  <si>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</si>
  <si>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</si>
  <si>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</si>
  <si>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</si>
  <si>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</si>
  <si>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</si>
  <si>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</si>
  <si>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</si>
  <si>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</si>
  <si>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</si>
  <si>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</si>
  <si>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</si>
  <si>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</si>
  <si>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</si>
  <si>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</si>
  <si>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</si>
  <si>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</si>
  <si>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</si>
  <si>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</si>
  <si>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</si>
  <si>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</si>
  <si>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</si>
  <si>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</si>
  <si>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</si>
  <si>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</si>
  <si>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</si>
  <si>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</si>
  <si>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</si>
  <si>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</si>
  <si>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</si>
  <si>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</si>
  <si>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</si>
  <si>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</si>
  <si>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</si>
  <si>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</si>
  <si>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</si>
  <si>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</si>
  <si>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</si>
  <si>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</si>
  <si>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</si>
  <si>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</si>
  <si>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</si>
  <si>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</si>
  <si>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</si>
  <si>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</si>
  <si>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</si>
  <si>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</si>
  <si>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</si>
  <si>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</si>
  <si>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</si>
  <si>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</si>
  <si>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</si>
  <si>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</si>
  <si>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</si>
  <si>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</si>
  <si>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</si>
  <si>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</si>
  <si>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</si>
  <si>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</si>
  <si>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</si>
  <si>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</si>
  <si>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</si>
  <si>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</si>
  <si>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</si>
  <si>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</si>
  <si>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</si>
  <si>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</si>
  <si>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</si>
  <si>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</si>
  <si>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</si>
  <si>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</si>
  <si>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</si>
  <si>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</si>
  <si>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</si>
  <si>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</si>
  <si>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</si>
  <si>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</si>
  <si>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</si>
  <si>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</si>
  <si>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</si>
  <si>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</si>
  <si>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</si>
  <si>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</si>
  <si>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</si>
  <si>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</si>
  <si>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</si>
  <si>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</si>
  <si>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</si>
  <si>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</si>
  <si>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</si>
  <si>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</si>
  <si>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</si>
  <si>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</si>
  <si>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</si>
  <si>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</si>
  <si>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</si>
  <si>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</si>
  <si>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</si>
  <si>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</si>
  <si>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</si>
  <si>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</si>
  <si>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</si>
  <si>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</si>
  <si>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</si>
  <si>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</si>
  <si>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</si>
  <si>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</si>
  <si>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</si>
  <si>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</si>
  <si>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</si>
  <si>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</si>
  <si>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</si>
  <si>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</si>
  <si>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</si>
  <si>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</si>
  <si>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</si>
  <si>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</si>
  <si>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</si>
  <si>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</si>
  <si>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</si>
  <si>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</si>
  <si>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</si>
  <si>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</si>
  <si>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</si>
  <si>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</si>
  <si>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</si>
  <si>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</si>
  <si>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</si>
  <si>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</si>
  <si>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</si>
  <si>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</si>
  <si>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</si>
  <si>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</si>
  <si>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</si>
  <si>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</si>
  <si>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</si>
  <si>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</si>
  <si>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</si>
  <si>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</si>
  <si>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</si>
  <si>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</si>
  <si>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</si>
  <si>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</si>
  <si>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</si>
  <si>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</si>
  <si>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</si>
  <si>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</si>
  <si>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</si>
  <si>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</si>
  <si>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</si>
  <si>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</si>
  <si>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</si>
  <si>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</si>
  <si>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</si>
  <si>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</si>
  <si>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</si>
  <si>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</si>
  <si>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</si>
  <si>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</si>
  <si>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</si>
  <si>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</si>
  <si>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</si>
  <si>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</si>
  <si>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</si>
  <si>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</si>
  <si>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</si>
  <si>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</si>
  <si>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</si>
  <si>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</si>
  <si>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</si>
  <si>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</si>
  <si>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</si>
  <si>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</si>
  <si>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</si>
  <si>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</si>
  <si>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</si>
  <si>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</si>
  <si>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</si>
  <si>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</si>
  <si>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</si>
  <si>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</si>
  <si>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</si>
  <si>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</si>
  <si>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</si>
  <si>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</si>
  <si>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</si>
  <si>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</si>
  <si>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</si>
  <si>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</si>
  <si>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</si>
  <si>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</si>
  <si>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</si>
  <si>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</si>
  <si>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</si>
  <si>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</si>
  <si>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</si>
  <si>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</si>
  <si>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</si>
  <si>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</si>
  <si>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</si>
  <si>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</si>
  <si>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</si>
  <si>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</si>
  <si>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</si>
  <si>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</si>
  <si>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</si>
  <si>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</si>
  <si>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</si>
  <si>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</si>
  <si>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</si>
  <si>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</si>
  <si>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</si>
  <si>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</si>
  <si>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</si>
  <si>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</si>
  <si>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</si>
  <si>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</si>
  <si>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</si>
  <si>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</si>
  <si>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</si>
  <si>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</si>
  <si>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</si>
  <si>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</si>
  <si>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</si>
  <si>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</si>
  <si>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</si>
  <si>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</si>
  <si>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</si>
  <si>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</si>
  <si>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</si>
  <si>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</si>
  <si>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</si>
  <si>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</si>
  <si>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</si>
  <si>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</si>
  <si>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</si>
  <si>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</si>
  <si>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</si>
  <si>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</si>
  <si>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</si>
  <si>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</si>
  <si>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</si>
  <si>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</si>
  <si>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</si>
  <si>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</si>
  <si>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</si>
  <si>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</si>
  <si>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</si>
  <si>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</si>
  <si>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</si>
  <si>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</si>
  <si>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</si>
  <si>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</si>
  <si>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</si>
  <si>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</si>
  <si>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</si>
  <si>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</si>
  <si>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</si>
  <si>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</si>
  <si>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</si>
  <si>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</si>
  <si>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</si>
  <si>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</si>
  <si>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</si>
  <si>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</si>
  <si>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</si>
  <si>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</si>
  <si>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</si>
  <si>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</si>
  <si>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</si>
  <si>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</si>
  <si>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</si>
  <si>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</si>
  <si>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</si>
  <si>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</si>
  <si>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</si>
  <si>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</si>
  <si>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</si>
  <si>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</si>
  <si>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</si>
  <si>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</si>
  <si>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</si>
  <si>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</si>
  <si>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</si>
  <si>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</si>
  <si>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</si>
  <si>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</si>
  <si>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</si>
  <si>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</si>
  <si>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</si>
  <si>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</si>
  <si>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</si>
  <si>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</si>
  <si>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</si>
  <si>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</si>
  <si>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</si>
  <si>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</si>
  <si>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</si>
  <si>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</si>
  <si>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</si>
  <si>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</si>
  <si>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</si>
  <si>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</si>
  <si>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</si>
  <si>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</si>
  <si>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</si>
  <si>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</si>
  <si>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</si>
  <si>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</si>
  <si>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</si>
  <si>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</si>
  <si>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</si>
  <si>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</si>
  <si>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</si>
  <si>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</si>
  <si>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</si>
  <si>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</si>
  <si>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</si>
  <si>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</si>
  <si>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</si>
  <si>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</si>
  <si>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</si>
  <si>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</si>
  <si>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</si>
  <si>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</si>
  <si>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</si>
  <si>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</si>
  <si>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</si>
  <si>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</si>
  <si>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</si>
  <si>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</si>
  <si>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</si>
  <si>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</si>
  <si>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</si>
  <si>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</si>
  <si>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</si>
  <si>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</si>
  <si>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</si>
  <si>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</si>
  <si>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</si>
  <si>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</si>
  <si>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</si>
  <si>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</si>
  <si>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</si>
  <si>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</si>
  <si>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</si>
  <si>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</si>
  <si>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</si>
  <si>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</si>
  <si>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</si>
  <si>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</si>
  <si>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</si>
  <si>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</si>
  <si>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</si>
  <si>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</si>
  <si>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</si>
  <si>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</si>
  <si>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</si>
  <si>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</si>
  <si>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</si>
  <si>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</si>
  <si>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</si>
  <si>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</si>
  <si>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</si>
  <si>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</si>
  <si>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</si>
  <si>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</si>
  <si>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</si>
  <si>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</si>
  <si>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</si>
  <si>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</si>
  <si>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</si>
  <si>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</si>
  <si>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</si>
  <si>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</si>
  <si>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</si>
  <si>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</si>
  <si>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</si>
  <si>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</si>
  <si>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</si>
  <si>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</si>
  <si>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</si>
  <si>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</si>
  <si>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</si>
  <si>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</si>
  <si>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</si>
  <si>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</si>
  <si>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</si>
  <si>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</si>
  <si>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</si>
  <si>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</si>
  <si>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</si>
  <si>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</si>
  <si>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</si>
  <si>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</si>
  <si>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</si>
  <si>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</si>
  <si>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</si>
  <si>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</si>
  <si>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</si>
  <si>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</si>
  <si>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</si>
  <si>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</si>
  <si>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</si>
  <si>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</si>
  <si>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</si>
  <si>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</si>
  <si>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</si>
  <si>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</si>
  <si>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</si>
  <si>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</si>
  <si>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</si>
  <si>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</si>
  <si>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</si>
  <si>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</si>
  <si>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</si>
  <si>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</si>
  <si>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</si>
  <si>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</si>
  <si>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</si>
  <si>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</si>
  <si>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</si>
  <si>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</si>
  <si>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</si>
  <si>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</si>
  <si>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</si>
  <si>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</si>
  <si>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</si>
  <si>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</si>
  <si>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</si>
  <si>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</si>
  <si>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</si>
  <si>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</si>
  <si>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</si>
  <si>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</si>
  <si>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</si>
  <si>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</si>
  <si>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</si>
  <si>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</si>
  <si>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</si>
  <si>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</si>
  <si>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</si>
  <si>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</si>
  <si>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</si>
  <si>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</si>
  <si>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</si>
  <si>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</si>
  <si>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</si>
  <si>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</si>
  <si>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</si>
  <si>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</si>
  <si>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</si>
  <si>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</si>
  <si>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</si>
  <si>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</si>
  <si>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</si>
  <si>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</si>
  <si>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</si>
  <si>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</si>
  <si>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</si>
  <si>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</si>
  <si>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</si>
  <si>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</si>
  <si>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</si>
  <si>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</si>
  <si>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</si>
  <si>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</si>
  <si>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</si>
  <si>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</si>
  <si>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</si>
  <si>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</si>
  <si>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</si>
  <si>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</si>
  <si>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</si>
  <si>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</si>
  <si>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</si>
  <si>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</si>
  <si>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</si>
  <si>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</si>
  <si>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</si>
  <si>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</si>
  <si>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</si>
  <si>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</si>
  <si>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</si>
  <si>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</si>
  <si>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</si>
  <si>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</si>
  <si>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</si>
  <si>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</si>
  <si>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</si>
  <si>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</si>
  <si>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</si>
  <si>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</si>
  <si>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</si>
  <si>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</si>
  <si>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</si>
  <si>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</si>
  <si>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</si>
  <si>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</si>
  <si>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</si>
  <si>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</si>
  <si>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</si>
  <si>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</si>
  <si>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</si>
  <si>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</si>
  <si>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</si>
  <si>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</si>
  <si>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</si>
  <si>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</si>
  <si>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</si>
  <si>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</si>
  <si>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</si>
  <si>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</si>
  <si>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</si>
  <si>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</si>
  <si>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</si>
  <si>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</si>
  <si>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</si>
  <si>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</si>
  <si>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</si>
  <si>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</si>
  <si>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</si>
  <si>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</si>
  <si>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</si>
  <si>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</si>
  <si>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</si>
  <si>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</si>
  <si>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</si>
  <si>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</si>
  <si>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</si>
  <si>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</si>
  <si>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</si>
  <si>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</si>
  <si>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</si>
  <si>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</si>
  <si>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</si>
  <si>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</si>
  <si>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</si>
  <si>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</si>
  <si>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</si>
  <si>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</si>
  <si>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</si>
  <si>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</si>
  <si>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</si>
  <si>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</si>
  <si>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</si>
  <si>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</si>
  <si>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</si>
  <si>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</si>
  <si>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</si>
  <si>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</si>
  <si>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</si>
  <si>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</si>
  <si>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</si>
  <si>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</si>
  <si>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</si>
  <si>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</si>
  <si>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</si>
  <si>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</si>
  <si>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</si>
  <si>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</si>
  <si>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</si>
  <si>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</si>
  <si>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</si>
  <si>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</si>
  <si>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</si>
  <si>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</si>
  <si>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</si>
  <si>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</si>
  <si>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</si>
  <si>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</si>
  <si>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</si>
  <si>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</si>
  <si>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</si>
  <si>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</si>
  <si>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</si>
  <si>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</si>
  <si>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</si>
  <si>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</si>
  <si>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</si>
  <si>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</si>
  <si>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</si>
  <si>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</si>
  <si>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</si>
  <si>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</si>
  <si>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</si>
  <si>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</si>
  <si>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</si>
  <si>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</si>
  <si>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</si>
  <si>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</si>
  <si>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</si>
  <si>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</si>
  <si>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</si>
  <si>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</si>
  <si>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</si>
  <si>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</si>
  <si>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</si>
  <si>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</si>
  <si>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</si>
  <si>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</si>
  <si>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</si>
  <si>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</si>
  <si>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</si>
  <si>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</si>
  <si>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</si>
  <si>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</si>
  <si>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</si>
  <si>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</si>
  <si>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</si>
  <si>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</si>
  <si>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</si>
  <si>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</si>
  <si>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</si>
  <si>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</si>
  <si>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</si>
  <si>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</si>
  <si>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</si>
  <si>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</si>
  <si>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</si>
  <si>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</si>
  <si>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</si>
  <si>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</si>
  <si>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</si>
  <si>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</si>
  <si>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</si>
  <si>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</si>
  <si>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</si>
  <si>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</si>
  <si>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</si>
  <si>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</si>
  <si>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</si>
  <si>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</si>
  <si>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</si>
  <si>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</si>
  <si>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</si>
  <si>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</si>
  <si>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</si>
  <si>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</si>
  <si>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</si>
  <si>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</si>
  <si>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</si>
  <si>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</si>
  <si>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</si>
  <si>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</si>
  <si>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</si>
  <si>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</si>
  <si>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</si>
  <si>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</si>
  <si>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</si>
  <si>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</si>
  <si>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</si>
  <si>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</si>
  <si>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</si>
  <si>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</si>
  <si>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</si>
  <si>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</si>
  <si>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</si>
  <si>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</si>
  <si>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</si>
  <si>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</si>
  <si>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</si>
  <si>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</si>
  <si>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</si>
  <si>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</si>
  <si>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</si>
  <si>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</si>
  <si>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</si>
  <si>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</si>
  <si>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</si>
  <si>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</si>
  <si>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</si>
  <si>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</si>
  <si>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</si>
  <si>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</si>
  <si>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</si>
  <si>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</si>
  <si>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</si>
  <si>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</si>
  <si>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</si>
  <si>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</si>
  <si>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</si>
  <si>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</si>
  <si>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</si>
  <si>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</si>
  <si>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</si>
  <si>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</si>
  <si>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</si>
  <si>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</si>
  <si>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</si>
  <si>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</si>
  <si>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</si>
  <si>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</si>
  <si>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</si>
  <si>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</si>
  <si>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</si>
  <si>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</si>
  <si>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</si>
  <si>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</si>
  <si>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</si>
  <si>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</si>
  <si>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</si>
  <si>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</si>
  <si>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</si>
  <si>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</si>
  <si>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</si>
  <si>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</si>
  <si>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</si>
  <si>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</si>
  <si>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</si>
  <si>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</si>
  <si>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</si>
  <si>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</si>
  <si>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</si>
  <si>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</si>
  <si>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</si>
  <si>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</si>
  <si>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</si>
  <si>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</si>
  <si>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</si>
  <si>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</si>
  <si>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</si>
  <si>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</si>
  <si>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</si>
  <si>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</si>
  <si>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</si>
  <si>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</si>
  <si>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</si>
  <si>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</si>
  <si>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</si>
  <si>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</si>
  <si>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</si>
  <si>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</si>
  <si>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</si>
  <si>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</si>
  <si>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</si>
  <si>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</si>
  <si>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</si>
  <si>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</si>
  <si>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</si>
  <si>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</si>
  <si>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</si>
  <si>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</si>
  <si>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</si>
  <si>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</si>
  <si>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</si>
  <si>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</si>
  <si>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</si>
  <si>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</si>
  <si>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</si>
  <si>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</si>
  <si>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</si>
  <si>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</si>
  <si>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</si>
  <si>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</si>
  <si>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</si>
  <si>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</si>
  <si>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</si>
  <si>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</si>
  <si>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</si>
  <si>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</si>
  <si>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</si>
  <si>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</si>
  <si>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</si>
  <si>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</si>
  <si>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</si>
  <si>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</si>
  <si>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</si>
  <si>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</si>
  <si>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</si>
  <si>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</si>
  <si>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</si>
  <si>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</si>
  <si>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</si>
  <si>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</si>
  <si>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</si>
  <si>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</si>
  <si>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</si>
  <si>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</si>
  <si>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</si>
  <si>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</si>
  <si>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</si>
  <si>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</si>
  <si>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</si>
  <si>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</si>
  <si>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</si>
  <si>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</si>
  <si>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</si>
  <si>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</si>
  <si>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</si>
  <si>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</si>
  <si>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</si>
  <si>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</si>
  <si>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</si>
  <si>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</si>
  <si>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</si>
  <si>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</si>
  <si>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</si>
  <si>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</si>
  <si>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</si>
  <si>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</si>
  <si>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</si>
  <si>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</si>
  <si>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</si>
  <si>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</si>
  <si>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</si>
  <si>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</si>
  <si>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</si>
  <si>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</si>
  <si>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</si>
  <si>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</si>
  <si>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</si>
  <si>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</si>
  <si>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</si>
  <si>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</si>
  <si>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</si>
  <si>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</si>
  <si>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</si>
  <si>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</si>
  <si>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</si>
  <si>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</si>
  <si>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</si>
  <si>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</si>
  <si>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</si>
  <si>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</si>
  <si>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</si>
  <si>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</si>
  <si>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</si>
  <si>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</si>
  <si>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</si>
  <si>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</si>
  <si>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</si>
  <si>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</si>
  <si>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</si>
  <si>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</si>
  <si>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</si>
  <si>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</si>
  <si>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</si>
  <si>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</si>
  <si>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</si>
  <si>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</si>
  <si>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</si>
  <si>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</si>
  <si>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</si>
  <si>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</si>
  <si>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</si>
  <si>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</si>
  <si>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</si>
  <si>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</si>
  <si>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</si>
  <si>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</si>
  <si>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</si>
  <si>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</si>
  <si>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</si>
  <si>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</si>
  <si>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</si>
  <si>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</si>
  <si>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</si>
  <si>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</si>
  <si>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</si>
  <si>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</si>
  <si>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</si>
  <si>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</si>
  <si>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</si>
  <si>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</si>
  <si>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</si>
  <si>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</si>
  <si>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</si>
  <si>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</si>
  <si>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</si>
  <si>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</si>
  <si>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</si>
  <si>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</si>
  <si>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</si>
  <si>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</si>
  <si>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</si>
  <si>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</si>
  <si>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</si>
  <si>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</si>
  <si>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</si>
  <si>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</si>
  <si>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</si>
  <si>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</si>
  <si>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</si>
  <si>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</si>
  <si>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</si>
  <si>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</si>
  <si>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</si>
  <si>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</si>
  <si>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</si>
  <si>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</si>
  <si>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</si>
  <si>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</si>
  <si>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</si>
  <si>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</si>
  <si>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</si>
  <si>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</si>
  <si>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</si>
  <si>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</si>
  <si>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</si>
  <si>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</si>
  <si>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</si>
  <si>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</si>
  <si>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</si>
  <si>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</si>
  <si>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</si>
  <si>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</si>
  <si>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</si>
  <si>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</si>
  <si>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</si>
  <si>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</si>
  <si>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</si>
  <si>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</si>
  <si>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</si>
  <si>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</si>
  <si>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</si>
  <si>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</si>
  <si>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</si>
  <si>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</si>
  <si>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</si>
  <si>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</si>
  <si>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</si>
  <si>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</si>
  <si>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</si>
  <si>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</si>
  <si>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</si>
  <si>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</si>
  <si>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</si>
  <si>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</si>
  <si>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</si>
  <si>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</si>
  <si>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</si>
  <si>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</si>
  <si>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</si>
  <si>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</si>
  <si>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</si>
  <si>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</si>
  <si>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</si>
  <si>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</si>
  <si>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</si>
  <si>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</si>
  <si>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</si>
  <si>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</si>
  <si>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</si>
  <si>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</si>
  <si>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</si>
  <si>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</si>
  <si>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</si>
  <si>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</si>
  <si>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</si>
  <si>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</si>
  <si>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</si>
  <si>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</si>
  <si>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</si>
  <si>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</si>
  <si>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</si>
  <si>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</si>
  <si>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</si>
  <si>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</si>
  <si>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</si>
  <si>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</si>
  <si>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</si>
  <si>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</si>
  <si>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</si>
  <si>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</si>
  <si>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</si>
  <si>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</si>
  <si>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</si>
  <si>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</si>
  <si>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</si>
  <si>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</si>
  <si>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</si>
  <si>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</si>
  <si>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</si>
  <si>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</si>
  <si>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</si>
  <si>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</si>
  <si>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</si>
  <si>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</si>
  <si>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</si>
  <si>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</si>
  <si>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</si>
  <si>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</si>
  <si>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</si>
  <si>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</si>
  <si>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</si>
  <si>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</si>
  <si>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</si>
  <si>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</si>
  <si>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</si>
  <si>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</si>
  <si>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</si>
  <si>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</si>
  <si>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</si>
  <si>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</si>
  <si>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</si>
  <si>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</si>
  <si>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</si>
  <si>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</si>
  <si>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</si>
  <si>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</si>
  <si>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</si>
  <si>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</si>
  <si>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</si>
  <si>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</si>
  <si>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</si>
  <si>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</si>
  <si>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</si>
  <si>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</si>
  <si>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</si>
  <si>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</si>
  <si>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</si>
  <si>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</si>
  <si>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</si>
  <si>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</si>
  <si>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</si>
  <si>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</si>
  <si>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</si>
  <si>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</si>
  <si>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</si>
  <si>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</si>
  <si>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</si>
  <si>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</si>
  <si>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</si>
  <si>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</si>
  <si>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</si>
  <si>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</si>
  <si>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</si>
  <si>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</si>
  <si>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</si>
  <si>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</si>
  <si>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</si>
  <si>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</si>
  <si>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</si>
  <si>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</si>
  <si>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</si>
  <si>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</si>
  <si>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</si>
  <si>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</si>
  <si>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</si>
  <si>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</si>
  <si>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</si>
  <si>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</si>
  <si>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</si>
  <si>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</si>
  <si>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</si>
  <si>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</si>
  <si>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</si>
  <si>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</si>
  <si>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</si>
  <si>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</si>
  <si>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</si>
  <si>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</si>
  <si>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</si>
  <si>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</si>
  <si>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</si>
  <si>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</si>
  <si>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</si>
  <si>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</si>
  <si>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</si>
  <si>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</si>
  <si>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</si>
  <si>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</si>
  <si>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</si>
  <si>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</si>
  <si>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</si>
  <si>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</si>
  <si>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</si>
  <si>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</si>
  <si>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</si>
  <si>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</si>
  <si>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</si>
  <si>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</si>
  <si>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</si>
  <si>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</si>
  <si>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</si>
  <si>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</si>
  <si>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</si>
  <si>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</si>
  <si>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</si>
  <si>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</si>
  <si>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</si>
  <si>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</si>
  <si>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</si>
  <si>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</si>
  <si>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</si>
  <si>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</si>
  <si>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</si>
  <si>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</si>
  <si>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</si>
  <si>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</si>
  <si>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</si>
  <si>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</si>
  <si>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</si>
  <si>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</si>
  <si>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</si>
  <si>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</si>
  <si>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</si>
  <si>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</si>
  <si>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</si>
  <si>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</si>
  <si>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</si>
  <si>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</si>
  <si>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</si>
  <si>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</si>
  <si>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</si>
  <si>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</si>
  <si>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</si>
  <si>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</si>
  <si>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</si>
  <si>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</si>
  <si>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</si>
  <si>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</si>
  <si>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</si>
  <si>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</si>
  <si>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</si>
  <si>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</si>
  <si>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</si>
  <si>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</si>
  <si>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</si>
  <si>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</si>
  <si>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</si>
  <si>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</si>
  <si>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</si>
  <si>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</si>
  <si>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</si>
  <si>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</si>
  <si>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</si>
  <si>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</si>
  <si>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</si>
  <si>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</si>
  <si>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</si>
  <si>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</si>
  <si>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</si>
  <si>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</si>
  <si>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</si>
  <si>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</si>
  <si>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</si>
  <si>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</si>
  <si>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</si>
  <si>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</si>
  <si>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</si>
  <si>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</si>
  <si>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</si>
  <si>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</si>
  <si>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</si>
  <si>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</si>
  <si>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</si>
  <si>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</si>
  <si>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</si>
  <si>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</si>
  <si>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</si>
  <si>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</si>
  <si>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</si>
  <si>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</si>
  <si>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</si>
  <si>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</si>
  <si>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</si>
  <si>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</si>
  <si>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</si>
  <si>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</si>
  <si>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</si>
  <si>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</si>
  <si>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</si>
  <si>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</si>
  <si>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</si>
  <si>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</si>
  <si>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</si>
  <si>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</si>
  <si>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</si>
  <si>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</si>
  <si>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</si>
  <si>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</si>
  <si>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</si>
  <si>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</si>
  <si>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</si>
  <si>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</si>
  <si>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</si>
  <si>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</si>
  <si>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</si>
  <si>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</si>
  <si>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</si>
  <si>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</si>
  <si>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</si>
  <si>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</si>
  <si>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</si>
  <si>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</si>
  <si>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</si>
  <si>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</si>
  <si>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</si>
  <si>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</si>
  <si>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</si>
  <si>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</si>
  <si>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</si>
  <si>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</si>
  <si>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</si>
  <si>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</si>
  <si>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</si>
  <si>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</si>
  <si>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</si>
  <si>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</si>
  <si>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</si>
  <si>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</si>
  <si>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</si>
  <si>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</si>
  <si>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</si>
  <si>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</si>
  <si>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</si>
  <si>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</si>
  <si>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</si>
  <si>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</si>
  <si>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</si>
  <si>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</si>
  <si>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</si>
  <si>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</si>
  <si>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</si>
  <si>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</si>
  <si>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</si>
  <si>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</si>
  <si>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</si>
  <si>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</si>
  <si>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</si>
  <si>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</si>
  <si>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</si>
  <si>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</si>
  <si>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</si>
  <si>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</si>
  <si>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</si>
  <si>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</si>
  <si>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</si>
  <si>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</si>
  <si>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</si>
  <si>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</si>
  <si>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</si>
  <si>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</si>
  <si>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</si>
  <si>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</si>
  <si>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</si>
  <si>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</si>
  <si>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</si>
  <si>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</si>
  <si>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</si>
  <si>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</si>
  <si>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</si>
  <si>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</si>
  <si>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</si>
  <si>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</si>
  <si>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</si>
  <si>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</si>
  <si>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</si>
  <si>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</si>
  <si>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</si>
  <si>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</si>
  <si>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</si>
  <si>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</si>
  <si>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</si>
  <si>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</si>
  <si>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</si>
  <si>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</si>
  <si>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</si>
  <si>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</si>
  <si>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</si>
  <si>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</si>
  <si>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</si>
  <si>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</si>
  <si>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</si>
  <si>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</si>
  <si>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</si>
  <si>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</si>
  <si>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</si>
  <si>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</si>
  <si>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</si>
  <si>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</si>
  <si>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</si>
  <si>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</si>
  <si>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</si>
  <si>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</si>
  <si>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</si>
  <si>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</si>
  <si>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</si>
  <si>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</si>
  <si>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</si>
  <si>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</si>
  <si>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</si>
  <si>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</si>
  <si>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</si>
  <si>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</si>
  <si>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</si>
  <si>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</si>
  <si>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</si>
  <si>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</si>
  <si>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</si>
  <si>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</si>
  <si>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</si>
  <si>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</si>
  <si>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</si>
  <si>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</si>
  <si>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</si>
  <si>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</si>
  <si>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</si>
  <si>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</si>
  <si>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</si>
  <si>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</si>
  <si>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</si>
  <si>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</si>
  <si>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</si>
  <si>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</si>
  <si>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</si>
  <si>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</si>
  <si>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</si>
  <si>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</si>
  <si>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</si>
  <si>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</si>
  <si>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</si>
  <si>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</si>
  <si>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</si>
  <si>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</si>
  <si>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</si>
  <si>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</si>
  <si>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</si>
  <si>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</si>
  <si>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</si>
  <si>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</si>
  <si>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</si>
  <si>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</si>
  <si>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</si>
  <si>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</si>
  <si>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</si>
  <si>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</si>
  <si>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</si>
  <si>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</si>
  <si>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</si>
  <si>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</si>
  <si>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</si>
  <si>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</si>
  <si>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</si>
  <si>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</si>
  <si>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</si>
  <si>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</si>
  <si>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</si>
  <si>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</si>
  <si>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</si>
  <si>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</si>
  <si>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</si>
  <si>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</si>
  <si>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</si>
  <si>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</si>
  <si>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</si>
  <si>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</si>
  <si>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</si>
  <si>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</si>
  <si>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</si>
  <si>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</si>
  <si>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</si>
  <si>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</si>
  <si>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</si>
  <si>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</si>
  <si>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</si>
  <si>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</si>
  <si>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</si>
  <si>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</si>
  <si>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</si>
  <si>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</si>
  <si>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</si>
  <si>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</si>
  <si>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</si>
  <si>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</si>
  <si>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</si>
  <si>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</si>
  <si>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</si>
  <si>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</si>
  <si>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</si>
  <si>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</si>
  <si>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</si>
  <si>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</si>
  <si>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</si>
  <si>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</si>
  <si>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</si>
  <si>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</si>
  <si>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</si>
  <si>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</si>
  <si>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</si>
  <si>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</si>
  <si>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</si>
  <si>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</si>
  <si>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</si>
  <si>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</si>
  <si>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</si>
  <si>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</si>
  <si>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</si>
  <si>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</si>
  <si>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</si>
  <si>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</si>
  <si>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</si>
  <si>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</si>
  <si>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</si>
  <si>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</si>
  <si>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</si>
  <si>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</si>
  <si>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</si>
  <si>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</si>
  <si>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</si>
  <si>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</si>
  <si>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</si>
  <si>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</si>
  <si>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</si>
  <si>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</si>
  <si>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</si>
  <si>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</si>
  <si>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</si>
  <si>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</si>
  <si>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</si>
  <si>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</si>
  <si>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</si>
  <si>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</si>
  <si>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</si>
  <si>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</si>
  <si>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</si>
  <si>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</si>
  <si>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</si>
  <si>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</si>
  <si>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</si>
  <si>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</si>
  <si>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</si>
  <si>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</si>
  <si>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</si>
  <si>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</si>
  <si>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</si>
  <si>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</si>
  <si>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</si>
  <si>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</si>
  <si>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</si>
  <si>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</si>
  <si>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</si>
  <si>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</si>
  <si>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</si>
  <si>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</si>
  <si>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</si>
  <si>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</si>
  <si>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</si>
  <si>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</si>
  <si>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</si>
  <si>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</si>
  <si>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</si>
  <si>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</si>
  <si>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</si>
  <si>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</si>
  <si>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</si>
  <si>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</si>
  <si>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</si>
  <si>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</si>
  <si>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</si>
  <si>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</si>
  <si>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</si>
  <si>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</si>
  <si>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</si>
  <si>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</si>
  <si>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</si>
  <si>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</si>
  <si>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</si>
  <si>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</si>
  <si>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</si>
  <si>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</si>
  <si>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</si>
  <si>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</si>
  <si>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</si>
  <si>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</si>
  <si>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</si>
  <si>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</si>
  <si>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</si>
  <si>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</si>
  <si>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</si>
  <si>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</si>
  <si>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</si>
  <si>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</si>
  <si>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</si>
  <si>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</si>
  <si>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</si>
  <si>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</si>
  <si>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</si>
  <si>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</si>
  <si>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</si>
  <si>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</si>
  <si>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</si>
  <si>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</si>
  <si>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</si>
  <si>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</si>
  <si>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</si>
  <si>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</si>
  <si>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</si>
  <si>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</si>
  <si>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</si>
  <si>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</si>
  <si>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</si>
  <si>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</si>
  <si>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</si>
  <si>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</si>
  <si>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</si>
  <si>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</si>
  <si>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</si>
  <si>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</si>
  <si>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</si>
  <si>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</si>
  <si>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</si>
  <si>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</si>
  <si>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</si>
  <si>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</si>
  <si>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</si>
  <si>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</si>
  <si>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</si>
  <si>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</si>
  <si>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</si>
  <si>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</si>
  <si>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</si>
  <si>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</si>
  <si>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</si>
  <si>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</si>
  <si>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</si>
  <si>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</si>
  <si>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</si>
  <si>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</si>
  <si>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</si>
  <si>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</si>
  <si>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</si>
  <si>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</si>
  <si>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</si>
  <si>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</si>
  <si>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</si>
  <si>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</si>
  <si>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</si>
  <si>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</si>
  <si>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</si>
  <si>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</si>
  <si>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</si>
  <si>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</si>
  <si>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</si>
  <si>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</si>
  <si>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</si>
  <si>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</si>
  <si>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</si>
  <si>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</si>
  <si>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</si>
  <si>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</si>
  <si>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</si>
  <si>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</si>
  <si>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</si>
  <si>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</si>
  <si>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</si>
  <si>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</si>
  <si>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</si>
  <si>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</si>
  <si>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</si>
  <si>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</si>
  <si>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</si>
  <si>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</si>
  <si>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</si>
  <si>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</si>
  <si>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</si>
  <si>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</si>
  <si>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</si>
  <si>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</si>
  <si>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</si>
  <si>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</si>
  <si>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</si>
  <si>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</si>
  <si>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</si>
  <si>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</si>
  <si>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</si>
  <si>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</si>
  <si>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</si>
  <si>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</si>
  <si>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</si>
  <si>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</si>
  <si>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</si>
  <si>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</si>
  <si>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</si>
  <si>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</si>
  <si>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</si>
  <si>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</si>
  <si>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</si>
  <si>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</si>
  <si>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</si>
  <si>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</si>
  <si>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</si>
  <si>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</si>
  <si>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</si>
  <si>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</si>
  <si>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</si>
  <si>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</si>
  <si>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</si>
  <si>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</si>
  <si>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</si>
  <si>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</si>
  <si>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</si>
  <si>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</si>
  <si>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</si>
  <si>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</si>
  <si>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</si>
  <si>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</si>
  <si>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</si>
  <si>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</si>
  <si>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</si>
  <si>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</si>
  <si>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</si>
  <si>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</si>
  <si>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</si>
  <si>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</si>
  <si>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</si>
  <si>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</si>
  <si>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</si>
  <si>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</si>
  <si>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</si>
  <si>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</si>
  <si>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</si>
  <si>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</si>
  <si>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</si>
  <si>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</si>
  <si>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</si>
  <si>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</si>
  <si>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</si>
  <si>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</si>
  <si>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</si>
  <si>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</si>
  <si>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</si>
  <si>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</si>
  <si>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</si>
  <si>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</si>
  <si>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</si>
  <si>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</si>
  <si>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</si>
  <si>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</si>
  <si>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</si>
  <si>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</si>
  <si>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</si>
  <si>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</si>
  <si>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</si>
  <si>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</si>
  <si>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</si>
  <si>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</si>
  <si>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</si>
  <si>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</si>
  <si>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</si>
  <si>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</si>
  <si>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</si>
  <si>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</si>
  <si>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</si>
  <si>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</si>
  <si>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</si>
  <si>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</si>
  <si>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</si>
  <si>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</si>
  <si>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</si>
  <si>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</si>
  <si>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</si>
  <si>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</si>
  <si>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</si>
  <si>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</si>
  <si>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</si>
  <si>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</si>
  <si>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</si>
  <si>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</si>
  <si>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</si>
  <si>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</si>
  <si>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</si>
  <si>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</si>
  <si>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</si>
  <si>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</si>
  <si>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</si>
  <si>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</si>
  <si>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</si>
  <si>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</si>
  <si>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</si>
  <si>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</si>
  <si>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</si>
  <si>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</si>
  <si>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</si>
  <si>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</si>
  <si>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</si>
  <si>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</si>
  <si>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</si>
  <si>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</si>
  <si>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</si>
  <si>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</si>
  <si>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</si>
  <si>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</si>
  <si>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</si>
  <si>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</si>
  <si>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</si>
  <si>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</si>
  <si>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</si>
  <si>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</si>
  <si>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</si>
  <si>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</si>
  <si>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</si>
  <si>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</si>
  <si>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</si>
  <si>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</si>
  <si>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</si>
  <si>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</si>
  <si>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</si>
  <si>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</si>
  <si>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</si>
  <si>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</si>
  <si>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</si>
  <si>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</si>
  <si>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</si>
  <si>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</si>
  <si>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</si>
  <si>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</si>
  <si>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</si>
  <si>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</si>
  <si>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</si>
  <si>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</si>
  <si>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</si>
  <si>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</si>
  <si>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</si>
  <si>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</si>
  <si>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</si>
  <si>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</si>
  <si>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</si>
  <si>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</si>
  <si>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</si>
  <si>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</si>
  <si>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</si>
  <si>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</si>
  <si>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</si>
  <si>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</si>
  <si>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</si>
  <si>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</si>
  <si>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</si>
  <si>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</si>
  <si>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</si>
  <si>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</si>
  <si>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</si>
  <si>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</si>
  <si>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</si>
  <si>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</si>
  <si>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</si>
  <si>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</si>
  <si>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</si>
  <si>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</si>
  <si>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</si>
  <si>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</si>
  <si>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</si>
  <si>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</si>
  <si>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</si>
  <si>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</si>
  <si>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</si>
  <si>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</si>
  <si>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</si>
  <si>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</si>
  <si>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</si>
  <si>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</si>
  <si>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</si>
  <si>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</si>
  <si>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</si>
  <si>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</si>
  <si>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</si>
  <si>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</si>
  <si>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</si>
  <si>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</si>
  <si>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</si>
  <si>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</si>
  <si>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</si>
  <si>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</si>
  <si>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</si>
  <si>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</si>
  <si>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</si>
  <si>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</si>
  <si>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</si>
  <si>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</si>
  <si>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</si>
  <si>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</si>
  <si>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</si>
  <si>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</si>
  <si>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</si>
  <si>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</si>
  <si>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</si>
  <si>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</si>
  <si>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</si>
  <si>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</si>
  <si>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</si>
  <si>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</si>
  <si>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</si>
  <si>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</si>
  <si>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</si>
  <si>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</si>
  <si>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</si>
  <si>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</si>
  <si>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</si>
  <si>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</si>
  <si>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</si>
  <si>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</si>
  <si>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</si>
  <si>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</si>
  <si>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</si>
  <si>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</si>
  <si>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</si>
  <si>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</si>
  <si>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</si>
  <si>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</si>
  <si>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</si>
  <si>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</si>
  <si>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</si>
  <si>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</si>
  <si>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</si>
  <si>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</si>
  <si>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</si>
  <si>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</si>
  <si>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</si>
  <si>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</si>
  <si>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</si>
  <si>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</si>
  <si>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</si>
  <si>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</si>
  <si>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</si>
  <si>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</si>
  <si>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</si>
  <si>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</si>
  <si>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</si>
  <si>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</si>
  <si>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</si>
  <si>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</si>
  <si>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</si>
  <si>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</si>
  <si>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</si>
  <si>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</si>
  <si>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</si>
  <si>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</si>
  <si>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</si>
  <si>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</si>
  <si>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</si>
  <si>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</si>
  <si>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</si>
  <si>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</si>
  <si>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</si>
  <si>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</si>
  <si>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</si>
  <si>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</si>
  <si>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</si>
  <si>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</si>
  <si>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</si>
  <si>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</si>
  <si>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</si>
  <si>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</si>
  <si>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</si>
  <si>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</si>
  <si>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</si>
  <si>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</si>
  <si>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</si>
  <si>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</si>
  <si>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</si>
  <si>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</si>
  <si>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</si>
  <si>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</si>
  <si>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</si>
  <si>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</si>
  <si>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</si>
  <si>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</si>
  <si>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</si>
  <si>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</si>
  <si>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</si>
  <si>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</si>
  <si>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</si>
  <si>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</si>
  <si>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</si>
  <si>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</si>
  <si>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</si>
  <si>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</si>
  <si>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</si>
  <si>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</si>
  <si>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</si>
  <si>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</si>
  <si>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</si>
  <si>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</si>
  <si>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</si>
  <si>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</si>
  <si>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</si>
  <si>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</si>
  <si>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</si>
  <si>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</si>
  <si>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</si>
  <si>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</si>
  <si>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</si>
  <si>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</si>
  <si>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</si>
  <si>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</si>
  <si>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</si>
  <si>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</si>
  <si>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</si>
  <si>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</si>
  <si>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</si>
  <si>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</si>
  <si>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</si>
  <si>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</si>
  <si>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</si>
  <si>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</si>
  <si>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</si>
  <si>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</si>
  <si>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</si>
  <si>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</si>
  <si>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</si>
  <si>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</si>
  <si>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</si>
  <si>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</si>
  <si>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</si>
  <si>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</si>
  <si>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</si>
  <si>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</si>
  <si>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</si>
  <si>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</si>
  <si>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</si>
  <si>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</si>
  <si>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</si>
  <si>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</si>
  <si>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</si>
  <si>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</si>
  <si>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</si>
  <si>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</si>
  <si>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</si>
  <si>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</si>
  <si>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</si>
  <si>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</si>
  <si>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</si>
  <si>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</si>
  <si>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</si>
  <si>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</si>
  <si>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</si>
  <si>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</si>
  <si>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</si>
  <si>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</si>
  <si>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</si>
  <si>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</si>
  <si>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</si>
  <si>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</si>
  <si>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</si>
  <si>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</si>
  <si>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</si>
  <si>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</si>
  <si>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</si>
  <si>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</si>
  <si>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</si>
  <si>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</si>
  <si>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</si>
  <si>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</si>
  <si>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</si>
  <si>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</si>
  <si>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</si>
  <si>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</si>
  <si>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</si>
  <si>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</si>
  <si>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</si>
  <si>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</si>
  <si>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</si>
  <si>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</si>
  <si>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</si>
  <si>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</si>
  <si>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</si>
  <si>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</si>
  <si>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</si>
  <si>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</si>
  <si>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</si>
  <si>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</si>
  <si>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</si>
  <si>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</si>
  <si>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</si>
  <si>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</si>
  <si>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</si>
  <si>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</si>
  <si>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</si>
  <si>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</si>
  <si>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</si>
  <si>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</si>
  <si>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</si>
  <si>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</si>
  <si>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</si>
  <si>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</si>
  <si>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</si>
  <si>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</si>
  <si>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</si>
  <si>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</si>
  <si>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</si>
  <si>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</si>
  <si>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</si>
  <si>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</si>
  <si>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</si>
  <si>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</si>
  <si>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</si>
  <si>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</si>
  <si>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</si>
  <si>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</si>
  <si>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</si>
  <si>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</si>
  <si>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</si>
  <si>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</si>
  <si>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</si>
  <si>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</si>
  <si>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</si>
  <si>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</si>
  <si>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</si>
  <si>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</si>
  <si>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</si>
  <si>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</si>
  <si>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</si>
  <si>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</si>
  <si>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</si>
  <si>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</si>
  <si>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</si>
  <si>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</si>
  <si>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</si>
  <si>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</si>
  <si>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</si>
  <si>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</si>
  <si>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</si>
  <si>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</si>
  <si>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</si>
  <si>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</si>
  <si>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</si>
  <si>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</si>
  <si>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</si>
  <si>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</si>
  <si>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</si>
  <si>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</si>
  <si>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</si>
  <si>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</si>
  <si>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</si>
  <si>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</si>
  <si>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</si>
  <si>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</si>
  <si>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</si>
  <si>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</si>
  <si>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</si>
  <si>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</si>
  <si>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</si>
  <si>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</si>
  <si>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</si>
  <si>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</si>
  <si>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</si>
  <si>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</si>
  <si>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</si>
  <si>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</si>
  <si>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</si>
  <si>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</si>
  <si>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</si>
  <si>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</si>
  <si>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</si>
  <si>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</si>
  <si>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</si>
  <si>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</si>
  <si>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</si>
  <si>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</si>
  <si>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</si>
  <si>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</si>
  <si>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</si>
  <si>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</si>
  <si>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</si>
  <si>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</si>
  <si>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</si>
  <si>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</si>
  <si>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</si>
  <si>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</si>
  <si>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</si>
  <si>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</si>
  <si>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</si>
  <si>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</si>
  <si>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</si>
  <si>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</si>
  <si>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</si>
  <si>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</si>
  <si>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</si>
  <si>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</si>
  <si>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</si>
  <si>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</si>
  <si>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</si>
  <si>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</si>
  <si>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</si>
  <si>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</si>
  <si>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</si>
  <si>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</si>
  <si>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</si>
  <si>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</si>
  <si>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</si>
  <si>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</si>
  <si>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</si>
  <si>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</si>
  <si>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</si>
  <si>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</si>
  <si>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</si>
  <si>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</si>
  <si>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</si>
  <si>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</si>
  <si>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</si>
  <si>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</si>
  <si>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</si>
  <si>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</si>
  <si>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</si>
  <si>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</si>
  <si>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</si>
  <si>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</si>
  <si>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</si>
  <si>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</si>
  <si>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</si>
  <si>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</si>
  <si>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</si>
  <si>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</si>
  <si>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</si>
  <si>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</si>
  <si>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</si>
  <si>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</si>
  <si>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</si>
  <si>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</si>
  <si>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</si>
  <si>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</si>
  <si>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</si>
  <si>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</si>
  <si>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</si>
  <si>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</si>
  <si>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</si>
  <si>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</si>
  <si>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</si>
  <si>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</si>
  <si>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</si>
  <si>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</si>
  <si>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</si>
  <si>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</si>
  <si>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</si>
  <si>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</si>
  <si>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</si>
  <si>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</si>
  <si>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</si>
  <si>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</si>
  <si>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</si>
  <si>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</si>
  <si>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</si>
  <si>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</si>
  <si>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</si>
  <si>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</si>
  <si>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</si>
  <si>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</si>
  <si>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</si>
  <si>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</si>
  <si>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</si>
  <si>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</si>
  <si>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</si>
  <si>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</si>
  <si>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</si>
  <si>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</si>
  <si>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</si>
  <si>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</si>
  <si>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</si>
  <si>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</si>
  <si>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</si>
  <si>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</si>
  <si>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</si>
  <si>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</si>
  <si>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</si>
  <si>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</si>
  <si>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</si>
  <si>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</si>
  <si>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</si>
  <si>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</si>
  <si>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</si>
  <si>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</si>
  <si>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</si>
  <si>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</si>
  <si>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</si>
  <si>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</si>
  <si>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</si>
  <si>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</si>
  <si>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</si>
  <si>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</si>
  <si>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</si>
  <si>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</si>
  <si>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</si>
  <si>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</si>
  <si>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</si>
  <si>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</si>
  <si>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</si>
  <si>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</si>
  <si>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</si>
  <si>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</si>
  <si>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</si>
  <si>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</si>
  <si>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</si>
  <si>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</si>
  <si>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</si>
  <si>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</si>
  <si>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</si>
  <si>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</si>
  <si>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</si>
  <si>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</si>
  <si>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</si>
  <si>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</si>
  <si>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</si>
  <si>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</si>
  <si>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</si>
  <si>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</si>
  <si>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</si>
  <si>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</si>
  <si>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</si>
  <si>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</si>
  <si>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</si>
  <si>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</si>
  <si>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</si>
  <si>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</si>
  <si>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</si>
  <si>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</si>
  <si>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</si>
  <si>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</si>
  <si>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</si>
  <si>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</si>
  <si>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</si>
  <si>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</si>
  <si>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</si>
  <si>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</si>
  <si>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</si>
  <si>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</si>
  <si>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</si>
  <si>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</si>
  <si>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</si>
  <si>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</si>
  <si>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</si>
  <si>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</si>
  <si>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</si>
  <si>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</si>
  <si>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</si>
  <si>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</si>
  <si>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</si>
  <si>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</si>
  <si>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</si>
  <si>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</si>
  <si>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</si>
  <si>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</si>
  <si>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</si>
  <si>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</si>
  <si>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</si>
  <si>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</si>
  <si>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</si>
  <si>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</si>
  <si>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</si>
  <si>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</si>
  <si>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</si>
  <si>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</si>
  <si>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</si>
  <si>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</si>
  <si>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</si>
  <si>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</si>
  <si>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</si>
  <si>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</si>
  <si>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</si>
  <si>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</si>
  <si>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</si>
  <si>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</si>
  <si>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</si>
  <si>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</si>
  <si>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</si>
  <si>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</si>
  <si>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</si>
  <si>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</si>
  <si>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</si>
  <si>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</si>
  <si>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</si>
  <si>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</si>
  <si>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</si>
  <si>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</si>
  <si>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</si>
  <si>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</si>
  <si>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</si>
  <si>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</si>
  <si>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</si>
  <si>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</si>
  <si>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</si>
  <si>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</si>
  <si>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</si>
  <si>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</si>
  <si>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</si>
  <si>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</si>
  <si>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</si>
  <si>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</si>
  <si>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</si>
  <si>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</si>
  <si>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</si>
  <si>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</si>
  <si>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</si>
  <si>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</si>
  <si>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</si>
  <si>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</si>
  <si>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</si>
  <si>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</si>
  <si>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</si>
  <si>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</si>
  <si>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</si>
  <si>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</si>
  <si>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</si>
  <si>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</si>
  <si>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</si>
  <si>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</si>
  <si>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</si>
  <si>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</si>
  <si>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</si>
  <si>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</si>
  <si>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</si>
  <si>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</si>
  <si>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</si>
  <si>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</si>
  <si>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</si>
  <si>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</si>
  <si>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</si>
  <si>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</si>
  <si>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</si>
  <si>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</si>
  <si>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</si>
  <si>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</si>
  <si>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</si>
  <si>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</si>
  <si>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</si>
  <si>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</si>
  <si>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</si>
  <si>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</si>
  <si>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</si>
  <si>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</si>
  <si>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</si>
  <si>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</si>
  <si>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</si>
  <si>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</si>
  <si>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</si>
  <si>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</si>
  <si>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</si>
  <si>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</si>
  <si>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</si>
  <si>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</si>
  <si>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</si>
  <si>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</si>
  <si>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</si>
  <si>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</si>
  <si>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</si>
  <si>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</si>
  <si>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</si>
  <si>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</si>
  <si>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</si>
  <si>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</si>
  <si>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</si>
  <si>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</si>
  <si>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</si>
  <si>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</si>
  <si>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</si>
  <si>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</si>
  <si>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</si>
  <si>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</si>
  <si>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</si>
  <si>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</si>
  <si>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</si>
  <si>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</si>
  <si>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</si>
  <si>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</si>
  <si>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</si>
  <si>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</si>
  <si>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</si>
  <si>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</si>
  <si>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</si>
  <si>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</si>
  <si>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</si>
  <si>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</si>
  <si>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</si>
  <si>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</si>
  <si>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</si>
  <si>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</si>
  <si>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</si>
  <si>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</si>
  <si>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</si>
  <si>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</si>
  <si>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</si>
  <si>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</si>
  <si>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</si>
  <si>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</si>
  <si>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</si>
  <si>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</si>
  <si>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</si>
  <si>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</si>
  <si>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</si>
  <si>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</si>
  <si>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</si>
  <si>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</si>
  <si>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</si>
  <si>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</si>
  <si>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</si>
  <si>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</si>
  <si>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</si>
  <si>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</si>
  <si>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</si>
  <si>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</si>
  <si>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</si>
  <si>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</si>
  <si>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</si>
  <si>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</si>
  <si>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</si>
  <si>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</si>
  <si>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</si>
  <si>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</si>
  <si>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</si>
  <si>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</si>
  <si>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</si>
  <si>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</si>
  <si>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</si>
  <si>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</si>
  <si>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</si>
  <si>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</si>
  <si>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</si>
  <si>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</si>
  <si>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</si>
  <si>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</si>
  <si>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</si>
  <si>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</si>
  <si>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</si>
  <si>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</si>
  <si>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</si>
  <si>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</si>
  <si>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</si>
  <si>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</si>
  <si>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</si>
  <si>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</si>
  <si>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</si>
  <si>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</si>
  <si>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</si>
  <si>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</si>
  <si>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</si>
  <si>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</si>
  <si>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</si>
  <si>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</si>
  <si>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</si>
  <si>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</si>
  <si>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</si>
  <si>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</si>
  <si>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</si>
  <si>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</si>
  <si>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</si>
  <si>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</si>
  <si>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</si>
  <si>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</si>
  <si>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</si>
  <si>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</si>
  <si>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</si>
  <si>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</si>
  <si>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</si>
  <si>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</si>
  <si>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</si>
  <si>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</si>
  <si>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</si>
  <si>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</si>
  <si>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</si>
  <si>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</si>
  <si>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</si>
  <si>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</si>
  <si>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</si>
  <si>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</si>
  <si>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</si>
  <si>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</si>
  <si>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</si>
  <si>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</si>
  <si>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</si>
  <si>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</si>
  <si>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</si>
  <si>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</si>
  <si>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</si>
  <si>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</si>
  <si>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</si>
  <si>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</si>
  <si>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</si>
  <si>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</si>
  <si>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</si>
  <si>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</si>
  <si>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</si>
  <si>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</si>
  <si>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</si>
  <si>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</si>
  <si>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</si>
  <si>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</si>
  <si>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</si>
  <si>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</si>
  <si>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</si>
  <si>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</si>
  <si>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</si>
  <si>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</si>
  <si>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</si>
  <si>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</si>
  <si>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</si>
  <si>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</si>
  <si>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</si>
  <si>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</si>
  <si>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</si>
  <si>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</si>
  <si>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</si>
  <si>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</si>
  <si>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</si>
  <si>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</si>
  <si>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</si>
  <si>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</si>
  <si>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</si>
  <si>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</si>
  <si>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</si>
  <si>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</si>
  <si>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</si>
  <si>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</si>
  <si>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</si>
  <si>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</si>
  <si>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</si>
  <si>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</si>
  <si>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</si>
  <si>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</si>
  <si>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</si>
  <si>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</si>
  <si>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</si>
  <si>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</si>
  <si>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</si>
  <si>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</si>
  <si>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</si>
  <si>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</si>
  <si>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</si>
  <si>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</si>
  <si>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</si>
  <si>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</si>
  <si>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</si>
  <si>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</si>
  <si>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</si>
  <si>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</si>
  <si>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</si>
  <si>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</si>
  <si>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</si>
  <si>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</si>
  <si>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</si>
  <si>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</si>
  <si>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</si>
  <si>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</si>
  <si>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</si>
  <si>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</si>
  <si>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</si>
  <si>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</si>
  <si>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</si>
  <si>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</si>
  <si>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</si>
  <si>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</si>
  <si>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</si>
  <si>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</si>
  <si>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</si>
  <si>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</si>
  <si>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</si>
  <si>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</si>
  <si>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</si>
  <si>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</si>
  <si>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</si>
  <si>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</si>
  <si>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</si>
  <si>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</si>
  <si>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</si>
  <si>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</si>
  <si>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</si>
  <si>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</si>
  <si>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</si>
  <si>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</si>
  <si>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</si>
  <si>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</si>
  <si>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</si>
  <si>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</si>
  <si>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</si>
  <si>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</si>
  <si>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</si>
  <si>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</si>
  <si>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</si>
  <si>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</si>
  <si>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</si>
  <si>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</si>
  <si>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</si>
  <si>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</si>
  <si>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</si>
  <si>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</si>
  <si>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</si>
  <si>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</si>
  <si>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</si>
  <si>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</si>
  <si>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</si>
  <si>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</si>
  <si>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</si>
  <si>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</si>
  <si>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</si>
  <si>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</si>
  <si>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</si>
  <si>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</si>
  <si>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</si>
  <si>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</si>
  <si>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</si>
  <si>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</si>
  <si>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</si>
  <si>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</si>
  <si>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</si>
  <si>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</si>
  <si>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</si>
  <si>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</si>
  <si>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</si>
  <si>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</si>
  <si>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</si>
  <si>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</si>
  <si>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</si>
  <si>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</si>
  <si>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</si>
  <si>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</si>
  <si>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</si>
  <si>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</si>
  <si>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</si>
  <si>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</si>
  <si>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</si>
  <si>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</si>
  <si>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</si>
  <si>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</si>
  <si>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</si>
  <si>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</si>
  <si>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</si>
  <si>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</si>
  <si>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</si>
  <si>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</si>
  <si>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</si>
  <si>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</si>
  <si>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</si>
  <si>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</si>
  <si>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</si>
  <si>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</si>
  <si>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</si>
  <si>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</si>
  <si>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</si>
  <si>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</si>
  <si>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</si>
  <si>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</si>
  <si>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</si>
  <si>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</si>
  <si>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</si>
  <si>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</si>
  <si>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</si>
  <si>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</si>
  <si>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</si>
  <si>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</si>
  <si>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</si>
  <si>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</si>
  <si>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</si>
  <si>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</si>
  <si>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</si>
  <si>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</si>
  <si>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</si>
  <si>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</si>
  <si>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</si>
  <si>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</si>
  <si>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</si>
  <si>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</si>
  <si>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</si>
  <si>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</si>
  <si>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</si>
  <si>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</si>
  <si>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</si>
  <si>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</si>
  <si>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</si>
  <si>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</si>
  <si>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</si>
  <si>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</si>
  <si>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</si>
  <si>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</si>
  <si>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</si>
  <si>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</si>
  <si>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</si>
  <si>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</si>
  <si>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</si>
  <si>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</si>
  <si>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</si>
  <si>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</si>
  <si>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</si>
  <si>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</si>
  <si>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</si>
  <si>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</si>
  <si>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</si>
  <si>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</si>
  <si>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</si>
  <si>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</si>
  <si>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</si>
  <si>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</si>
  <si>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</si>
  <si>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</si>
  <si>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</si>
  <si>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</si>
  <si>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</si>
  <si>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</si>
  <si>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</si>
  <si>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</si>
  <si>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</si>
  <si>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</si>
  <si>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</si>
  <si>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</si>
  <si>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</si>
  <si>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</si>
  <si>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</si>
  <si>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</si>
  <si>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</si>
  <si>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</si>
  <si>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</si>
  <si>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</si>
  <si>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</si>
  <si>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</si>
  <si>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</si>
  <si>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</si>
  <si>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</si>
  <si>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</si>
  <si>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</si>
  <si>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</si>
  <si>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</si>
  <si>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</si>
  <si>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</si>
  <si>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</si>
  <si>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</si>
  <si>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</si>
  <si>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</si>
  <si>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</si>
  <si>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</si>
  <si>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</si>
  <si>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</si>
  <si>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</si>
  <si>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</si>
  <si>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</si>
  <si>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</si>
  <si>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</si>
  <si>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</si>
  <si>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</si>
  <si>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</si>
  <si>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</si>
  <si>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</si>
  <si>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</si>
  <si>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</si>
  <si>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</si>
  <si>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</si>
  <si>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</si>
  <si>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</si>
  <si>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</si>
  <si>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</si>
  <si>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</si>
  <si>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</si>
  <si>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</si>
  <si>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</si>
  <si>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</si>
  <si>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</si>
  <si>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</si>
  <si>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</si>
  <si>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</si>
  <si>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</si>
  <si>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</si>
  <si>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</si>
  <si>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</si>
  <si>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</si>
  <si>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</si>
  <si>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</si>
  <si>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</si>
  <si>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</si>
  <si>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</si>
  <si>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</si>
  <si>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</si>
  <si>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</si>
  <si>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</si>
  <si>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</si>
  <si>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</si>
  <si>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</si>
  <si>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</si>
  <si>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</si>
  <si>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</si>
  <si>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</si>
  <si>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</si>
  <si>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</si>
  <si>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</si>
  <si>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</si>
  <si>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</si>
  <si>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</si>
  <si>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</si>
  <si>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</si>
  <si>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</si>
  <si>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</si>
  <si>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</si>
  <si>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</si>
  <si>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</si>
  <si>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</si>
  <si>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</si>
  <si>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</si>
  <si>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</si>
  <si>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</si>
  <si>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</si>
  <si>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</si>
  <si>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</si>
  <si>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</si>
  <si>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</si>
  <si>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</si>
  <si>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</si>
  <si>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</si>
  <si>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</si>
  <si>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</si>
  <si>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</si>
  <si>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</si>
  <si>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</si>
  <si>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</si>
  <si>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</si>
  <si>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</si>
  <si>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</si>
  <si>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</si>
  <si>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</si>
  <si>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</si>
  <si>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</si>
  <si>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</si>
  <si>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</si>
  <si>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</si>
  <si>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</si>
  <si>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</si>
  <si>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</si>
  <si>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</si>
  <si>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</si>
  <si>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</si>
  <si>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</si>
  <si>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</si>
  <si>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</si>
  <si>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</si>
  <si>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</si>
  <si>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</si>
  <si>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</si>
  <si>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</si>
  <si>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</si>
  <si>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</si>
  <si>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</si>
  <si>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</si>
  <si>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</si>
  <si>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</si>
  <si>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</si>
  <si>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</si>
  <si>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</si>
  <si>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</si>
  <si>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</si>
  <si>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</si>
  <si>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</si>
  <si>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</si>
  <si>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</si>
  <si>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</si>
  <si>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</si>
  <si>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</si>
  <si>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</si>
  <si>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</si>
  <si>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</si>
  <si>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</si>
  <si>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</si>
  <si>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</si>
  <si>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</si>
  <si>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</si>
  <si>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</si>
  <si>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</si>
  <si>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</si>
  <si>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</si>
  <si>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</si>
  <si>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</si>
  <si>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</si>
  <si>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</si>
  <si>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</si>
  <si>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</si>
  <si>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</si>
  <si>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</si>
  <si>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</si>
  <si>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</si>
  <si>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</si>
  <si>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</si>
  <si>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</si>
  <si>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</si>
  <si>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</si>
  <si>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</si>
  <si>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</si>
  <si>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</si>
  <si>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</si>
  <si>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</si>
  <si>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</si>
  <si>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</si>
  <si>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</si>
  <si>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</si>
  <si>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</si>
  <si>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</si>
  <si>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</si>
  <si>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</si>
  <si>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</si>
  <si>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</si>
  <si>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</si>
  <si>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</si>
  <si>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</si>
  <si>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</si>
  <si>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</si>
  <si>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</si>
  <si>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</si>
  <si>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</si>
  <si>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</si>
  <si>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</si>
  <si>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</si>
  <si>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</si>
  <si>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</si>
  <si>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</si>
  <si>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</si>
  <si>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</si>
  <si>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</si>
  <si>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</si>
  <si>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</si>
  <si>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</si>
  <si>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</si>
  <si>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</si>
  <si>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</si>
  <si>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</si>
  <si>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</si>
  <si>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</si>
  <si>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</si>
  <si>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</si>
  <si>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</si>
  <si>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</si>
  <si>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</si>
  <si>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</si>
  <si>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</si>
  <si>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</si>
  <si>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</si>
  <si>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</si>
  <si>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</si>
  <si>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</si>
  <si>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</si>
  <si>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</si>
  <si>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</si>
  <si>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</si>
  <si>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</si>
  <si>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</si>
  <si>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</si>
  <si>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</si>
  <si>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</si>
  <si>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</si>
  <si>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</si>
  <si>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</si>
  <si>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</si>
  <si>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</si>
  <si>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</si>
  <si>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</si>
  <si>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</si>
  <si>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</si>
  <si>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</si>
  <si>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</si>
  <si>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</si>
  <si>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</si>
  <si>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</si>
  <si>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</si>
  <si>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</si>
  <si>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</si>
  <si>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</si>
  <si>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</si>
  <si>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</si>
  <si>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</si>
  <si>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</si>
  <si>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</si>
  <si>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</si>
  <si>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</si>
  <si>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</si>
  <si>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</si>
  <si>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</si>
  <si>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</si>
  <si>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</si>
  <si>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</si>
  <si>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</si>
  <si>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</si>
  <si>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</si>
  <si>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</si>
  <si>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</si>
  <si>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</si>
  <si>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</si>
  <si>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</si>
  <si>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</si>
  <si>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</si>
  <si>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</si>
  <si>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</si>
  <si>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</si>
  <si>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</si>
  <si>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</si>
  <si>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</si>
  <si>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</si>
  <si>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</si>
  <si>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</si>
  <si>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</si>
  <si>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</si>
  <si>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</si>
  <si>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</si>
  <si>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</si>
  <si>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</si>
  <si>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</si>
  <si>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</si>
  <si>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</si>
  <si>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</si>
  <si>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</si>
  <si>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</si>
  <si>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</si>
  <si>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</si>
  <si>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</si>
  <si>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</si>
  <si>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</si>
  <si>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</si>
  <si>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</si>
  <si>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</si>
  <si>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</si>
  <si>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</si>
  <si>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</si>
  <si>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</si>
  <si>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</si>
  <si>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</si>
  <si>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</si>
  <si>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</si>
  <si>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</si>
  <si>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</si>
  <si>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</si>
  <si>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</si>
  <si>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</si>
  <si>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</si>
  <si>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</si>
  <si>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</si>
  <si>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</si>
  <si>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</si>
  <si>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</si>
  <si>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</si>
  <si>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</si>
  <si>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</si>
  <si>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</si>
  <si>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</si>
  <si>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</si>
  <si>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</si>
  <si>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</si>
  <si>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</si>
  <si>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</si>
  <si>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</si>
  <si>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</si>
  <si>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</si>
  <si>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</si>
  <si>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</si>
  <si>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</si>
  <si>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</si>
  <si>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</si>
  <si>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</si>
  <si>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</si>
  <si>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</si>
  <si>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</si>
  <si>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</si>
  <si>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</si>
  <si>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</si>
  <si>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</si>
  <si>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</si>
  <si>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</si>
  <si>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</si>
  <si>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</si>
  <si>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</si>
  <si>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</si>
  <si>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</si>
  <si>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</si>
  <si>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</si>
  <si>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</si>
  <si>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</si>
  <si>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</si>
  <si>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</si>
  <si>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</si>
  <si>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</si>
  <si>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</si>
  <si>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</si>
  <si>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</si>
  <si>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</si>
  <si>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</si>
  <si>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</si>
  <si>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</si>
  <si>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</si>
  <si>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</si>
  <si>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</si>
  <si>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</si>
  <si>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</si>
  <si>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</si>
  <si>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</si>
  <si>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</si>
  <si>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</si>
  <si>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</si>
  <si>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</si>
  <si>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</si>
  <si>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</si>
  <si>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</si>
  <si>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</si>
  <si>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</si>
  <si>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</si>
  <si>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</si>
  <si>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</si>
  <si>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</si>
  <si>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</si>
  <si>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</si>
  <si>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</si>
  <si>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</si>
  <si>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</si>
  <si>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</si>
  <si>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</si>
  <si>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</si>
  <si>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</si>
  <si>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</si>
  <si>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</si>
  <si>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</si>
  <si>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</si>
  <si>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</si>
  <si>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</si>
  <si>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</si>
  <si>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</si>
  <si>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</si>
  <si>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</si>
  <si>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</si>
  <si>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</si>
  <si>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</si>
  <si>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</si>
  <si>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</si>
  <si>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</si>
  <si>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</si>
  <si>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</si>
  <si>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</si>
  <si>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</si>
  <si>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</si>
  <si>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</si>
  <si>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</si>
  <si>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</si>
  <si>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</si>
  <si>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</si>
  <si>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</si>
  <si>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</si>
  <si>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</si>
  <si>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</si>
  <si>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</si>
  <si>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</si>
  <si>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</si>
  <si>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</si>
  <si>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</si>
  <si>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</si>
  <si>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</si>
  <si>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</si>
  <si>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</si>
  <si>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</si>
  <si>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</si>
  <si>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</si>
  <si>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</si>
  <si>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</si>
  <si>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</si>
  <si>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</si>
  <si>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</si>
  <si>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</si>
  <si>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</si>
  <si>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</si>
  <si>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</si>
  <si>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</si>
  <si>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</si>
  <si>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</si>
  <si>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</si>
  <si>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</si>
  <si>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</si>
  <si>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</si>
  <si>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</si>
  <si>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</si>
  <si>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</si>
  <si>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</si>
  <si>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</si>
  <si>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</si>
  <si>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</si>
  <si>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</si>
  <si>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</si>
  <si>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</si>
  <si>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</si>
  <si>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</si>
  <si>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</si>
  <si>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</si>
  <si>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</si>
  <si>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</si>
  <si>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</si>
  <si>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</si>
  <si>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</si>
  <si>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</si>
  <si>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</si>
  <si>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</si>
  <si>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</si>
  <si>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</si>
  <si>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</si>
  <si>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</si>
  <si>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</si>
  <si>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</si>
  <si>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</si>
  <si>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</si>
  <si>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</si>
  <si>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</si>
  <si>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</si>
  <si>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</si>
  <si>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</si>
  <si>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</si>
  <si>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</si>
  <si>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</si>
  <si>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</si>
  <si>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</si>
  <si>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</si>
  <si>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</si>
  <si>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</si>
  <si>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</si>
  <si>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</si>
  <si>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</si>
  <si>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</si>
  <si>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</si>
  <si>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</si>
  <si>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</si>
  <si>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</si>
  <si>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</si>
  <si>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</si>
  <si>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</si>
  <si>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</si>
  <si>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</si>
  <si>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</si>
  <si>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</si>
  <si>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</si>
  <si>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</si>
  <si>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</si>
  <si>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</si>
  <si>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</si>
  <si>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</si>
  <si>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</si>
  <si>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</si>
  <si>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</si>
  <si>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</si>
  <si>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</si>
  <si>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</si>
  <si>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</si>
  <si>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</si>
  <si>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</si>
  <si>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</si>
  <si>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</si>
  <si>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</si>
  <si>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</si>
  <si>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</si>
  <si>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</si>
  <si>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</si>
  <si>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</si>
  <si>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</si>
  <si>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</si>
  <si>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</si>
  <si>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</si>
  <si>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</si>
  <si>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</si>
  <si>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</si>
  <si>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</si>
  <si>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</si>
  <si>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</si>
  <si>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</si>
  <si>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</si>
  <si>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</si>
  <si>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</si>
  <si>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</si>
  <si>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</si>
  <si>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</si>
  <si>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</si>
  <si>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</si>
  <si>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</si>
  <si>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</si>
  <si>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</si>
  <si>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</si>
  <si>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</si>
  <si>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</si>
  <si>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</si>
  <si>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</si>
  <si>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</si>
  <si>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</si>
  <si>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</si>
  <si>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</si>
  <si>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</si>
  <si>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</si>
  <si>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</si>
  <si>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</si>
  <si>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</si>
  <si>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</si>
  <si>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</si>
  <si>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</si>
  <si>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</si>
  <si>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</si>
  <si>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</si>
  <si>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</si>
  <si>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</si>
  <si>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</si>
  <si>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</si>
  <si>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</si>
  <si>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</si>
  <si>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</si>
  <si>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</si>
  <si>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</si>
  <si>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</si>
  <si>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</si>
  <si>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</si>
  <si>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</si>
  <si>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</si>
  <si>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</si>
  <si>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</si>
  <si>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</si>
  <si>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</si>
  <si>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</si>
  <si>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</si>
  <si>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</si>
  <si>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</si>
  <si>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</si>
  <si>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</si>
  <si>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</si>
  <si>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</si>
  <si>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</si>
  <si>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</si>
  <si>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</si>
  <si>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</si>
  <si>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</si>
  <si>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</si>
  <si>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</si>
  <si>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</si>
  <si>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</si>
  <si>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</si>
  <si>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</si>
  <si>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</si>
  <si>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</si>
  <si>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</si>
  <si>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</si>
  <si>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</si>
  <si>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</si>
  <si>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</si>
  <si>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</si>
  <si>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</si>
  <si>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</si>
  <si>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</si>
  <si>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</si>
  <si>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</si>
  <si>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</si>
  <si>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</si>
  <si>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</si>
  <si>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</si>
  <si>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</si>
  <si>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</si>
  <si>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</si>
  <si>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</si>
  <si>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</si>
  <si>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</si>
  <si>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</si>
  <si>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</si>
  <si>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</si>
  <si>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</si>
  <si>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</si>
  <si>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</si>
  <si>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</si>
  <si>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</si>
  <si>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</si>
  <si>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</si>
  <si>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</si>
  <si>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</si>
  <si>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</si>
  <si>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</si>
  <si>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</si>
  <si>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</si>
  <si>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</si>
  <si>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</si>
  <si>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</si>
  <si>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</si>
  <si>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</si>
  <si>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</si>
  <si>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</si>
  <si>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</si>
  <si>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</si>
  <si>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</si>
  <si>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</si>
  <si>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</si>
  <si>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</si>
  <si>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</si>
  <si>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</si>
  <si>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</si>
  <si>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</si>
  <si>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</si>
  <si>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</si>
  <si>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</si>
  <si>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</si>
  <si>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</si>
  <si>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</si>
  <si>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</si>
  <si>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</si>
  <si>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</si>
  <si>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</si>
  <si>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</si>
  <si>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</si>
  <si>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</si>
  <si>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</si>
  <si>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</si>
  <si>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</si>
  <si>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</si>
  <si>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</si>
  <si>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</si>
  <si>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</si>
  <si>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</si>
  <si>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</si>
  <si>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</si>
  <si>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</si>
  <si>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</si>
  <si>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</si>
  <si>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</si>
  <si>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</si>
  <si>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</si>
  <si>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</si>
  <si>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</si>
  <si>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</si>
  <si>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</si>
  <si>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</si>
  <si>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</si>
  <si>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</si>
  <si>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</si>
  <si>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</si>
  <si>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</si>
  <si>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</si>
  <si>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</si>
  <si>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</si>
  <si>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</si>
  <si>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</si>
  <si>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</si>
  <si>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</si>
  <si>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</si>
  <si>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</si>
  <si>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</si>
  <si>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</si>
  <si>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</si>
  <si>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</si>
  <si>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</si>
  <si>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</si>
  <si>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</si>
  <si>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</si>
  <si>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</si>
  <si>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</si>
  <si>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</si>
  <si>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</si>
  <si>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</si>
  <si>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</si>
  <si>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</si>
  <si>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</si>
  <si>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</si>
  <si>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</si>
  <si>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</si>
  <si>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</si>
  <si>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</si>
  <si>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</si>
  <si>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</si>
  <si>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</si>
  <si>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</si>
  <si>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</si>
  <si>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</si>
  <si>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</si>
  <si>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</si>
  <si>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</si>
  <si>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</si>
  <si>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</si>
  <si>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</si>
  <si>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</si>
  <si>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</si>
  <si>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</si>
  <si>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</si>
  <si>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</si>
  <si>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</si>
  <si>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</si>
  <si>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</si>
  <si>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</si>
  <si>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</si>
  <si>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</si>
  <si>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</si>
  <si>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</si>
  <si>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</si>
  <si>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</si>
  <si>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</si>
  <si>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</si>
  <si>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</si>
  <si>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</si>
  <si>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</si>
  <si>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</si>
  <si>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</si>
  <si>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</si>
  <si>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</si>
  <si>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</si>
  <si>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</si>
  <si>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</si>
  <si>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</si>
  <si>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</si>
  <si>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</si>
  <si>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</si>
  <si>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</si>
  <si>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</si>
  <si>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</si>
  <si>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</si>
  <si>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</si>
  <si>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</si>
  <si>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</si>
  <si>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</si>
  <si>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</si>
  <si>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</si>
  <si>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</si>
  <si>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</si>
  <si>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</si>
  <si>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</si>
  <si>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</si>
  <si>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</si>
  <si>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</si>
  <si>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</si>
  <si>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</si>
  <si>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</si>
  <si>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</si>
  <si>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</si>
  <si>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</si>
  <si>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</si>
  <si>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</si>
  <si>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</si>
  <si>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</si>
  <si>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</si>
  <si>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</si>
  <si>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</si>
  <si>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</si>
  <si>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</si>
  <si>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</si>
  <si>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</si>
  <si>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</si>
  <si>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</si>
  <si>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</si>
  <si>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</si>
  <si>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</si>
  <si>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</si>
  <si>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</si>
  <si>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</si>
  <si>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</si>
  <si>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</si>
  <si>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</si>
  <si>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</si>
  <si>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</si>
  <si>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</si>
  <si>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</si>
  <si>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</si>
  <si>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</si>
  <si>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</si>
  <si>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</si>
  <si>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</si>
  <si>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</si>
  <si>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</si>
  <si>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</si>
  <si>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</si>
  <si>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</si>
  <si>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</si>
  <si>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</si>
  <si>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</si>
  <si>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</si>
  <si>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</si>
  <si>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</si>
  <si>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</si>
  <si>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</si>
  <si>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</si>
  <si>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</si>
  <si>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</si>
  <si>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</si>
  <si>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</si>
  <si>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</si>
  <si>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</si>
  <si>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</si>
  <si>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</si>
  <si>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</si>
  <si>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</si>
  <si>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</si>
  <si>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</si>
  <si>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</si>
  <si>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</si>
  <si>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</si>
  <si>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</si>
  <si>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</si>
  <si>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</si>
  <si>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</si>
  <si>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</si>
  <si>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</si>
  <si>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</si>
  <si>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</si>
  <si>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</si>
  <si>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</si>
  <si>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</si>
  <si>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</si>
  <si>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</si>
  <si>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</si>
  <si>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</si>
  <si>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</si>
  <si>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</si>
  <si>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</si>
  <si>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</si>
  <si>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</si>
  <si>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</si>
  <si>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</si>
  <si>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</si>
  <si>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</si>
  <si>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</si>
  <si>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</si>
  <si>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</si>
  <si>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</si>
  <si>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</si>
  <si>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</si>
  <si>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</si>
  <si>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</si>
  <si>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</si>
  <si>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</si>
  <si>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</si>
  <si>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</si>
  <si>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</si>
  <si>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</si>
  <si>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</si>
  <si>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</si>
  <si>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</si>
  <si>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</si>
  <si>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</si>
  <si>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</si>
  <si>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</si>
  <si>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</si>
  <si>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</si>
  <si>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</si>
  <si>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</si>
  <si>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</si>
  <si>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</si>
  <si>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</si>
  <si>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</si>
  <si>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</si>
  <si>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</si>
  <si>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</si>
  <si>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</si>
  <si>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</si>
  <si>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</si>
  <si>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</si>
  <si>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</si>
  <si>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</si>
  <si>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</si>
  <si>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</si>
  <si>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</si>
  <si>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</si>
  <si>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</si>
  <si>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</si>
  <si>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</si>
  <si>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</si>
  <si>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</si>
  <si>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</si>
  <si>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</si>
  <si>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</si>
  <si>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</si>
  <si>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</si>
  <si>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</si>
  <si>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</si>
  <si>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</si>
  <si>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</si>
  <si>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</si>
  <si>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</si>
  <si>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</si>
  <si>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</si>
  <si>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</si>
  <si>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</si>
  <si>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</si>
  <si>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</si>
  <si>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</si>
  <si>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</si>
  <si>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</si>
  <si>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</si>
  <si>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</si>
  <si>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</si>
  <si>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</si>
  <si>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</si>
  <si>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</si>
  <si>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</si>
  <si>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</si>
  <si>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</si>
  <si>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</si>
  <si>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</si>
  <si>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</si>
  <si>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</si>
  <si>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</si>
  <si>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</si>
  <si>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</si>
  <si>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</si>
  <si>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</si>
  <si>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</si>
  <si>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</si>
  <si>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</si>
  <si>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</si>
  <si>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</si>
  <si>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</si>
  <si>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</si>
  <si>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</si>
  <si>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</si>
  <si>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</si>
  <si>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</si>
  <si>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</si>
  <si>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</si>
  <si>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</si>
  <si>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</si>
  <si>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</si>
  <si>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</si>
  <si>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</si>
  <si>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</si>
  <si>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</si>
  <si>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</si>
  <si>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</si>
  <si>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</si>
  <si>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</si>
  <si>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</si>
  <si>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</si>
  <si>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</si>
  <si>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</si>
  <si>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</si>
  <si>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</si>
  <si>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</si>
  <si>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</si>
  <si>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</si>
  <si>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</si>
  <si>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</si>
  <si>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</si>
  <si>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</si>
  <si>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</si>
  <si>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</si>
  <si>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</si>
  <si>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</si>
  <si>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</si>
  <si>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</si>
  <si>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</si>
  <si>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</si>
  <si>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</si>
  <si>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</si>
  <si>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</si>
  <si>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</si>
  <si>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</si>
  <si>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</si>
  <si>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</si>
  <si>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</si>
  <si>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</si>
  <si>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</si>
  <si>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</si>
  <si>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</si>
  <si>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</si>
  <si>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</si>
  <si>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</si>
  <si>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</si>
  <si>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</si>
  <si>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</si>
  <si>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</si>
  <si>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</si>
  <si>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</si>
  <si>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</si>
  <si>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</si>
  <si>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</si>
  <si>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</si>
  <si>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</si>
  <si>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</si>
  <si>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</si>
  <si>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</si>
  <si>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</si>
  <si>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</si>
  <si>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</si>
  <si>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</si>
  <si>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</si>
  <si>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</si>
  <si>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</si>
  <si>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</si>
  <si>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</si>
  <si>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</si>
  <si>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</si>
  <si>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</si>
  <si>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</si>
  <si>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</si>
  <si>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</si>
  <si>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</si>
  <si>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</si>
  <si>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</si>
  <si>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</si>
  <si>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</si>
  <si>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</si>
  <si>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</si>
  <si>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</si>
  <si>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</si>
  <si>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</si>
  <si>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</si>
  <si>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</si>
  <si>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</si>
  <si>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</si>
  <si>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</si>
  <si>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</si>
  <si>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</si>
  <si>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</si>
  <si>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</si>
  <si>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</si>
  <si>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</si>
  <si>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</si>
  <si>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</si>
  <si>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</si>
  <si>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</si>
  <si>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</si>
  <si>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</si>
  <si>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</si>
  <si>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</si>
  <si>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</si>
  <si>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</si>
  <si>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</si>
  <si>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</si>
  <si>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</si>
  <si>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</si>
  <si>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</si>
  <si>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</si>
  <si>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</si>
  <si>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</si>
  <si>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</si>
  <si>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</si>
  <si>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</si>
  <si>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</si>
  <si>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</si>
  <si>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</si>
  <si>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</si>
  <si>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</si>
  <si>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</si>
  <si>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</si>
  <si>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</si>
  <si>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</si>
  <si>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</si>
  <si>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</si>
  <si>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</si>
  <si>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</si>
  <si>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</si>
  <si>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</si>
  <si>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</si>
  <si>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</si>
  <si>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</si>
  <si>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</si>
  <si>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</si>
  <si>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</si>
  <si>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</si>
  <si>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</si>
  <si>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</si>
  <si>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</si>
  <si>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</si>
  <si>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</si>
  <si>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</si>
  <si>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</si>
  <si>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</si>
  <si>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</si>
  <si>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</si>
  <si>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</si>
  <si>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</si>
  <si>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</si>
  <si>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</si>
  <si>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</si>
  <si>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</si>
  <si>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</si>
  <si>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</si>
  <si>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</si>
  <si>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</si>
  <si>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</si>
  <si>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</si>
  <si>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</si>
  <si>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</si>
  <si>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</si>
  <si>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</si>
  <si>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</si>
  <si>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</si>
  <si>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</si>
  <si>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</si>
  <si>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</si>
  <si>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</si>
  <si>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</si>
  <si>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</si>
  <si>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</si>
  <si>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</si>
  <si>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</si>
  <si>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</si>
  <si>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</si>
  <si>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</si>
  <si>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</si>
  <si>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</si>
  <si>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</si>
  <si>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</si>
  <si>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</si>
  <si>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</si>
  <si>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</si>
  <si>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</si>
  <si>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</si>
  <si>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</si>
  <si>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</si>
  <si>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</si>
  <si>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</si>
  <si>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</si>
  <si>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</si>
  <si>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</si>
  <si>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</si>
  <si>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</si>
  <si>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</si>
  <si>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</si>
  <si>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</si>
  <si>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</si>
  <si>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</si>
  <si>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</si>
  <si>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</si>
  <si>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</si>
  <si>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</si>
  <si>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</si>
  <si>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</si>
  <si>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</si>
  <si>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</si>
  <si>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</si>
  <si>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</si>
  <si>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</si>
  <si>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</si>
  <si>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</si>
  <si>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</si>
  <si>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</si>
  <si>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</si>
  <si>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</si>
  <si>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</si>
  <si>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</si>
  <si>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</si>
  <si>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</si>
  <si>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</si>
  <si>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</si>
  <si>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</si>
  <si>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</si>
  <si>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</si>
  <si>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</si>
  <si>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</si>
  <si>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</si>
  <si>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</si>
  <si>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</si>
  <si>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</si>
  <si>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</si>
  <si>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</si>
  <si>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</si>
  <si>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</si>
  <si>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</si>
  <si>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</si>
  <si>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</si>
  <si>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</si>
  <si>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</si>
  <si>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</si>
  <si>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</si>
  <si>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</si>
  <si>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</si>
  <si>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</si>
  <si>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</si>
  <si>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</si>
  <si>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</si>
  <si>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</si>
  <si>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</si>
  <si>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</si>
  <si>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</si>
  <si>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</si>
  <si>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</si>
  <si>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</si>
  <si>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</si>
  <si>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</si>
  <si>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</si>
  <si>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</si>
  <si>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</si>
  <si>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</si>
  <si>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</si>
  <si>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</si>
  <si>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</si>
  <si>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</si>
  <si>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</si>
  <si>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</si>
  <si>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</si>
  <si>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</si>
  <si>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</si>
  <si>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</si>
  <si>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</si>
  <si>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</si>
  <si>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</si>
  <si>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</si>
  <si>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</si>
  <si>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</si>
  <si>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</si>
  <si>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</si>
  <si>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</si>
  <si>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</si>
  <si>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</si>
  <si>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</si>
  <si>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</si>
  <si>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</si>
  <si>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</si>
  <si>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</si>
  <si>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</si>
  <si>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</si>
  <si>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</si>
  <si>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</si>
  <si>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</si>
  <si>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</si>
  <si>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</si>
  <si>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</si>
  <si>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</si>
  <si>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</si>
  <si>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</si>
  <si>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</si>
  <si>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</si>
  <si>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</si>
  <si>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</si>
  <si>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</si>
  <si>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</si>
  <si>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</si>
  <si>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</si>
  <si>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</si>
  <si>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</si>
  <si>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</si>
  <si>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</si>
  <si>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</si>
  <si>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</si>
  <si>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</si>
  <si>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</si>
  <si>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</si>
  <si>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</si>
  <si>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</si>
  <si>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</si>
  <si>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</si>
  <si>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</si>
  <si>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</si>
  <si>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</si>
  <si>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</si>
  <si>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</si>
  <si>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</si>
  <si>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</si>
  <si>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</si>
  <si>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</si>
  <si>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</si>
  <si>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</si>
  <si>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</si>
  <si>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</si>
  <si>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</si>
  <si>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</si>
  <si>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</si>
  <si>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</si>
  <si>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</si>
  <si>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</si>
  <si>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</si>
  <si>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</si>
  <si>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</si>
  <si>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</si>
  <si>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</si>
  <si>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</si>
  <si>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</si>
  <si>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</si>
  <si>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</si>
  <si>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</si>
  <si>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</si>
  <si>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</si>
  <si>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</si>
  <si>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</si>
  <si>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</si>
  <si>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</si>
  <si>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</si>
  <si>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</si>
  <si>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</si>
  <si>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</si>
  <si>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</si>
  <si>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</si>
  <si>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</si>
  <si>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</si>
  <si>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</si>
  <si>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</si>
  <si>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</si>
  <si>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</si>
  <si>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</si>
  <si>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</si>
  <si>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</si>
  <si>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</si>
  <si>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</si>
  <si>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</si>
  <si>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</si>
  <si>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</si>
  <si>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</si>
  <si>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</si>
  <si>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</si>
  <si>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</si>
  <si>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</si>
  <si>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</si>
  <si>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</si>
  <si>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</si>
  <si>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</si>
  <si>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</si>
  <si>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</si>
  <si>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</si>
  <si>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</si>
  <si>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</si>
  <si>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</si>
  <si>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</si>
  <si>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</si>
  <si>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</si>
  <si>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</si>
  <si>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</si>
  <si>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</si>
  <si>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</si>
  <si>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</si>
  <si>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</si>
  <si>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</si>
  <si>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</si>
  <si>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</si>
  <si>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</si>
  <si>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</si>
  <si>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</si>
  <si>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</si>
  <si>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</si>
  <si>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</si>
  <si>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</si>
  <si>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</si>
  <si>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</si>
  <si>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</si>
  <si>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</si>
  <si>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</si>
  <si>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</si>
  <si>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</si>
  <si>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</si>
  <si>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</si>
  <si>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</si>
  <si>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</si>
  <si>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</si>
  <si>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</si>
  <si>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</si>
  <si>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</si>
  <si>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</si>
  <si>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</si>
  <si>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</si>
  <si>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</si>
  <si>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</si>
  <si>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</si>
  <si>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</si>
  <si>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</si>
  <si>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</si>
  <si>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</si>
  <si>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</si>
  <si>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</si>
  <si>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</si>
  <si>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</si>
  <si>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</si>
  <si>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</si>
  <si>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</si>
  <si>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</si>
  <si>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</si>
  <si>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</si>
  <si>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</si>
  <si>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</si>
  <si>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</si>
  <si>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</si>
  <si>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</si>
  <si>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</si>
  <si>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</si>
  <si>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</si>
  <si>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</si>
  <si>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</si>
  <si>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</si>
  <si>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</si>
  <si>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</si>
  <si>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</si>
  <si>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</si>
  <si>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</si>
  <si>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</si>
  <si>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</si>
  <si>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</si>
  <si>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</si>
  <si>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</si>
  <si>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</si>
  <si>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</si>
  <si>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</si>
  <si>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</si>
  <si>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</si>
  <si>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</si>
  <si>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</si>
  <si>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</si>
  <si>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</si>
  <si>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</si>
  <si>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</si>
  <si>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</si>
  <si>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</si>
  <si>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</si>
  <si>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</si>
  <si>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</si>
  <si>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</si>
  <si>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</si>
  <si>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</si>
  <si>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</si>
  <si>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</si>
  <si>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</si>
  <si>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</si>
  <si>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</si>
  <si>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</si>
  <si>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</si>
  <si>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</si>
  <si>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</si>
  <si>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</si>
  <si>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</si>
  <si>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</si>
  <si>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</si>
  <si>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</si>
  <si>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</si>
  <si>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</si>
  <si>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</si>
  <si>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</si>
  <si>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</si>
  <si>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</si>
  <si>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</si>
  <si>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</si>
  <si>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</si>
  <si>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</si>
  <si>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</si>
  <si>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</si>
  <si>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</si>
  <si>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</si>
  <si>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</si>
  <si>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</si>
  <si>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</si>
  <si>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</si>
  <si>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</si>
  <si>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</si>
  <si>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</si>
  <si>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</si>
  <si>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</si>
  <si>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</si>
  <si>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</si>
  <si>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</si>
  <si>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</si>
  <si>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</si>
  <si>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</si>
  <si>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</si>
  <si>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</si>
  <si>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</si>
  <si>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</si>
  <si>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</si>
  <si>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</si>
  <si>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</si>
  <si>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</si>
  <si>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</si>
  <si>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</si>
  <si>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</si>
  <si>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</si>
  <si>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</si>
  <si>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</si>
  <si>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</si>
  <si>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</si>
  <si>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</si>
  <si>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</si>
  <si>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</si>
  <si>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</si>
  <si>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</si>
  <si>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</si>
  <si>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</si>
  <si>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</si>
  <si>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</si>
  <si>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</si>
  <si>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</si>
  <si>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</si>
  <si>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</si>
  <si>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</si>
  <si>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</si>
  <si>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</si>
  <si>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</si>
  <si>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</si>
  <si>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</si>
  <si>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</si>
  <si>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</si>
  <si>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</si>
  <si>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</si>
  <si>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</si>
  <si>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</si>
  <si>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</si>
  <si>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</si>
  <si>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</si>
  <si>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</si>
  <si>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</si>
  <si>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</si>
  <si>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</si>
  <si>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</si>
  <si>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</si>
  <si>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</si>
  <si>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</si>
  <si>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</si>
  <si>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</si>
  <si>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</si>
  <si>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</si>
  <si>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</si>
  <si>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</si>
  <si>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</si>
  <si>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</si>
  <si>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</si>
  <si>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</si>
  <si>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</si>
  <si>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</si>
  <si>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</si>
  <si>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</si>
  <si>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</si>
  <si>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</si>
  <si>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</si>
  <si>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</si>
  <si>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</si>
  <si>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</si>
  <si>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</si>
  <si>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</si>
  <si>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</si>
  <si>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</si>
  <si>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</si>
  <si>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</si>
  <si>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</si>
  <si>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</si>
  <si>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</si>
  <si>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</si>
  <si>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</si>
  <si>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</si>
  <si>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</si>
  <si>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</si>
  <si>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</si>
  <si>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</si>
  <si>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</si>
  <si>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</si>
  <si>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</si>
  <si>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</si>
  <si>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</si>
  <si>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</si>
  <si>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</si>
  <si>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</si>
  <si>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</si>
  <si>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</si>
  <si>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</si>
  <si>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</si>
  <si>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</si>
  <si>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</si>
  <si>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</si>
  <si>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</si>
  <si>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</si>
  <si>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</si>
  <si>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</si>
  <si>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</si>
  <si>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</si>
  <si>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</si>
  <si>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</si>
  <si>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</si>
  <si>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</si>
  <si>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</si>
  <si>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</si>
  <si>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</si>
  <si>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</si>
  <si>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</si>
  <si>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</si>
  <si>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</si>
  <si>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</si>
  <si>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</si>
  <si>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</si>
  <si>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</si>
  <si>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</si>
  <si>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</si>
  <si>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</si>
  <si>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</si>
  <si>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</si>
  <si>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</si>
  <si>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</si>
  <si>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</si>
  <si>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</si>
  <si>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</si>
  <si>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</si>
  <si>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</si>
  <si>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</si>
  <si>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</si>
  <si>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</si>
  <si>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</si>
  <si>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</si>
  <si>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</si>
  <si>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</si>
  <si>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</si>
  <si>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</si>
  <si>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</si>
  <si>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</si>
  <si>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</si>
  <si>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</si>
  <si>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</si>
  <si>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</si>
  <si>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</si>
  <si>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</si>
  <si>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</si>
  <si>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</si>
  <si>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</si>
  <si>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</si>
  <si>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</si>
  <si>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</si>
  <si>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</si>
  <si>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</si>
  <si>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</si>
  <si>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</si>
  <si>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</si>
  <si>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</si>
  <si>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</si>
  <si>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</si>
  <si>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</si>
  <si>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</si>
  <si>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</si>
  <si>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</si>
  <si>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</si>
  <si>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</si>
  <si>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</si>
  <si>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</si>
  <si>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</si>
  <si>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</si>
  <si>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</si>
  <si>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</si>
  <si>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</si>
  <si>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</si>
  <si>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</si>
  <si>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</si>
  <si>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</si>
  <si>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</si>
  <si>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</si>
  <si>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</si>
  <si>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</si>
  <si>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</si>
  <si>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</si>
  <si>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</si>
  <si>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</si>
  <si>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</si>
  <si>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</si>
  <si>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</si>
  <si>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</si>
  <si>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</si>
  <si>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</si>
  <si>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</si>
  <si>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</si>
  <si>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</si>
  <si>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</si>
  <si>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</si>
  <si>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</si>
  <si>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</si>
  <si>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</si>
  <si>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</si>
  <si>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</si>
  <si>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</si>
  <si>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</si>
  <si>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</si>
  <si>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</si>
  <si>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</si>
  <si>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</si>
  <si>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</si>
  <si>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</si>
  <si>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</si>
  <si>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</si>
  <si>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</si>
  <si>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</si>
  <si>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</si>
  <si>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</si>
  <si>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</si>
  <si>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</si>
  <si>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</si>
  <si>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</si>
  <si>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</si>
  <si>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</si>
  <si>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</si>
  <si>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</si>
  <si>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</si>
  <si>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</si>
  <si>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</si>
  <si>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</si>
  <si>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</si>
  <si>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</si>
  <si>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</si>
  <si>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</si>
  <si>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</si>
  <si>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</si>
  <si>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</si>
  <si>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</si>
  <si>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</si>
  <si>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</si>
  <si>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</si>
  <si>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</si>
  <si>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</si>
  <si>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</si>
  <si>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</si>
  <si>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</si>
  <si>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</si>
  <si>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</si>
  <si>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</si>
  <si>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</si>
  <si>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</si>
  <si>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</si>
  <si>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</si>
  <si>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</si>
  <si>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</si>
  <si>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</si>
  <si>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</si>
  <si>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</si>
  <si>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</si>
  <si>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</si>
  <si>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</si>
  <si>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</si>
  <si>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</si>
  <si>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</si>
  <si>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</si>
  <si>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</si>
  <si>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</si>
  <si>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</si>
  <si>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</si>
  <si>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</si>
  <si>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</si>
  <si>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</si>
  <si>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</si>
  <si>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</si>
  <si>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</si>
  <si>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</si>
  <si>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</si>
  <si>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</si>
  <si>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</si>
  <si>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</si>
  <si>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</si>
  <si>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</si>
  <si>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</si>
  <si>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</si>
  <si>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</si>
  <si>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</si>
  <si>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</si>
  <si>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</si>
  <si>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</si>
  <si>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</si>
  <si>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</si>
  <si>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</si>
  <si>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</si>
  <si>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</si>
  <si>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</si>
  <si>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</si>
  <si>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</si>
  <si>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</si>
  <si>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</si>
  <si>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</si>
  <si>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</si>
  <si>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</si>
  <si>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</si>
  <si>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</si>
  <si>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</si>
  <si>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</si>
  <si>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</si>
  <si>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</si>
  <si>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</si>
  <si>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</si>
  <si>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</si>
  <si>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</si>
  <si>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</si>
  <si>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</si>
  <si>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</si>
  <si>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</si>
  <si>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</si>
  <si>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</si>
  <si>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</si>
  <si>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</si>
  <si>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</si>
  <si>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</si>
  <si>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</si>
  <si>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</si>
  <si>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</si>
  <si>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</si>
  <si>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</si>
  <si>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</si>
  <si>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</si>
  <si>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</si>
  <si>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</si>
  <si>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</si>
  <si>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</si>
  <si>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</si>
  <si>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</si>
  <si>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</si>
  <si>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</si>
  <si>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</si>
  <si>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</si>
  <si>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</si>
  <si>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</si>
  <si>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</si>
  <si>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</si>
  <si>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</si>
  <si>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</si>
  <si>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</si>
  <si>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</si>
  <si>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</si>
  <si>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</si>
  <si>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</si>
  <si>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</si>
  <si>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</si>
  <si>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</si>
  <si>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</si>
  <si>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</si>
  <si>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</si>
  <si>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</si>
  <si>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</si>
  <si>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</si>
  <si>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</si>
  <si>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</si>
  <si>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</si>
  <si>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</si>
  <si>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</si>
  <si>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</si>
  <si>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</si>
  <si>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</si>
  <si>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</si>
  <si>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</si>
  <si>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</si>
  <si>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</si>
  <si>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</si>
  <si>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</si>
  <si>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</si>
  <si>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</si>
  <si>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</si>
  <si>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</si>
  <si>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</si>
  <si>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</si>
  <si>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</si>
  <si>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</si>
  <si>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</si>
  <si>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</si>
  <si>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</si>
  <si>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</si>
  <si>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</si>
  <si>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</si>
  <si>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</si>
  <si>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</si>
  <si>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</si>
  <si>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</si>
  <si>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</si>
  <si>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</si>
  <si>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</si>
  <si>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</si>
  <si>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</si>
  <si>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</si>
  <si>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</si>
  <si>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</si>
  <si>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</si>
  <si>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</si>
  <si>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</si>
  <si>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</si>
  <si>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</si>
  <si>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</si>
  <si>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</si>
  <si>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</si>
  <si>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</si>
  <si>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</si>
  <si>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</si>
  <si>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</si>
  <si>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</si>
  <si>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</si>
  <si>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</si>
  <si>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</si>
  <si>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</si>
  <si>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</si>
  <si>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</si>
  <si>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</si>
  <si>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</si>
  <si>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</si>
  <si>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</si>
  <si>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</si>
  <si>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</si>
  <si>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</si>
  <si>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</si>
  <si>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</si>
  <si>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</si>
  <si>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</si>
  <si>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</si>
  <si>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</si>
  <si>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</si>
  <si>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</si>
  <si>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</si>
  <si>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</si>
  <si>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</si>
  <si>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</si>
  <si>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</si>
  <si>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</si>
  <si>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</si>
  <si>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</si>
  <si>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</si>
  <si>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</si>
  <si>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</si>
  <si>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</si>
  <si>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</si>
  <si>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</si>
  <si>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</si>
  <si>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</si>
  <si>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</si>
  <si>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</si>
  <si>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</si>
  <si>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</si>
  <si>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</si>
  <si>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</si>
  <si>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</si>
  <si>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</si>
  <si>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</si>
  <si>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</si>
  <si>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</si>
  <si>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</si>
  <si>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</si>
  <si>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</si>
  <si>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</si>
  <si>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</si>
  <si>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</si>
  <si>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</si>
  <si>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</si>
  <si>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</si>
  <si>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</si>
  <si>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</si>
  <si>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</si>
  <si>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</si>
  <si>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</si>
  <si>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</si>
  <si>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</si>
  <si>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</si>
  <si>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</si>
  <si>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</si>
  <si>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</si>
  <si>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</si>
  <si>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</si>
  <si>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</si>
  <si>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</si>
  <si>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</si>
  <si>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</si>
  <si>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</si>
  <si>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</si>
  <si>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</si>
  <si>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</si>
  <si>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</si>
  <si>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</si>
  <si>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</si>
  <si>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</si>
  <si>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</si>
  <si>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</si>
  <si>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</si>
  <si>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</si>
  <si>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</si>
  <si>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</si>
  <si>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</si>
  <si>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</si>
  <si>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</si>
  <si>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</si>
  <si>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</si>
  <si>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</si>
  <si>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</si>
  <si>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</si>
  <si>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</si>
  <si>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</si>
  <si>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</si>
  <si>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</si>
  <si>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</si>
  <si>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</si>
  <si>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</si>
  <si>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</si>
  <si>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</si>
  <si>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</si>
  <si>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</si>
  <si>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</si>
  <si>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</si>
  <si>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</si>
  <si>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</si>
  <si>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</si>
  <si>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</si>
  <si>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</si>
  <si>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</si>
  <si>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</si>
  <si>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</si>
  <si>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</si>
  <si>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</si>
  <si>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</si>
  <si>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</si>
  <si>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</si>
  <si>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</si>
  <si>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</si>
  <si>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</si>
  <si>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</si>
  <si>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</si>
  <si>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</si>
  <si>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</si>
  <si>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</si>
  <si>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</si>
  <si>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</si>
  <si>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</si>
  <si>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</si>
  <si>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</si>
  <si>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</si>
  <si>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</si>
  <si>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</si>
  <si>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</si>
  <si>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</si>
  <si>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</si>
  <si>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</si>
  <si>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</si>
  <si>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</si>
  <si>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</si>
  <si>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</si>
  <si>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</si>
  <si>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</si>
  <si>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</si>
  <si>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</si>
  <si>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</si>
  <si>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</si>
  <si>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</si>
  <si>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</si>
  <si>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</si>
  <si>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</si>
  <si>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</si>
  <si>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</si>
  <si>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</si>
  <si>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</si>
  <si>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</si>
  <si>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</si>
  <si>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</si>
  <si>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</si>
  <si>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</si>
  <si>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</si>
  <si>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</si>
  <si>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</si>
  <si>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</si>
  <si>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</si>
  <si>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</si>
  <si>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</si>
  <si>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</si>
  <si>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</si>
  <si>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</si>
  <si>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</si>
  <si>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</si>
  <si>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</si>
  <si>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</si>
  <si>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</si>
  <si>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</si>
  <si>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</si>
  <si>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</si>
  <si>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</si>
  <si>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</si>
  <si>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</si>
  <si>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</si>
  <si>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</si>
  <si>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</si>
  <si>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</si>
  <si>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</si>
  <si>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</si>
  <si>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</si>
  <si>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</si>
  <si>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</si>
  <si>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</si>
  <si>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</si>
  <si>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</si>
  <si>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</si>
  <si>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</si>
  <si>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</si>
  <si>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</si>
  <si>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</si>
  <si>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</si>
  <si>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</si>
  <si>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</si>
  <si>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</si>
  <si>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</si>
  <si>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</si>
  <si>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</si>
  <si>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</si>
  <si>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</si>
  <si>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</si>
  <si>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</si>
  <si>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</si>
  <si>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</si>
  <si>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</si>
  <si>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</si>
  <si>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</si>
  <si>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</si>
  <si>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</si>
  <si>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</si>
  <si>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</si>
  <si>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</si>
  <si>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</si>
  <si>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</si>
  <si>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</si>
  <si>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</si>
  <si>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</si>
  <si>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</si>
  <si>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</si>
  <si>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</si>
  <si>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</si>
  <si>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</si>
  <si>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</si>
  <si>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</si>
  <si>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</si>
  <si>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</si>
  <si>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</si>
  <si>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</si>
  <si>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</si>
  <si>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</si>
  <si>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</si>
  <si>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</si>
  <si>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</si>
  <si>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</si>
  <si>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</si>
  <si>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</si>
  <si>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</si>
  <si>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</si>
  <si>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</si>
  <si>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</si>
  <si>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</si>
  <si>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</si>
  <si>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</si>
  <si>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</si>
  <si>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</si>
  <si>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</si>
  <si>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</si>
  <si>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</si>
  <si>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</si>
  <si>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</si>
  <si>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</si>
  <si>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</si>
  <si>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</si>
  <si>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</si>
  <si>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</si>
  <si>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</si>
  <si>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</si>
  <si>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</si>
  <si>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</si>
  <si>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</si>
  <si>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</si>
  <si>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</si>
  <si>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</si>
  <si>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</si>
  <si>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</si>
  <si>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</si>
  <si>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</si>
  <si>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</si>
  <si>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</si>
  <si>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</si>
  <si>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</si>
  <si>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</si>
  <si>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</si>
  <si>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</si>
  <si>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</si>
  <si>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</si>
  <si>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</si>
  <si>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</si>
  <si>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</si>
  <si>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</si>
  <si>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</si>
  <si>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</si>
  <si>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</si>
  <si>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</si>
  <si>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</si>
  <si>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</si>
  <si>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</si>
  <si>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</si>
  <si>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</si>
  <si>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</si>
  <si>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</si>
  <si>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</si>
  <si>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</si>
  <si>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</si>
  <si>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</si>
  <si>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</si>
  <si>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</si>
  <si>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</si>
  <si>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</si>
  <si>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</si>
  <si>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</si>
  <si>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</si>
  <si>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</si>
  <si>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</si>
  <si>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</si>
  <si>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</si>
  <si>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</si>
  <si>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</si>
  <si>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</si>
  <si>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</si>
  <si>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</si>
  <si>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</si>
  <si>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</si>
  <si>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</si>
  <si>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</si>
  <si>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</si>
  <si>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</si>
  <si>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</si>
  <si>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</si>
  <si>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</si>
  <si>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</si>
  <si>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</si>
  <si>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</si>
  <si>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</si>
  <si>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</si>
  <si>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</si>
  <si>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</si>
  <si>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</si>
  <si>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</si>
  <si>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</si>
  <si>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</si>
  <si>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</si>
  <si>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</si>
  <si>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</si>
  <si>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</si>
  <si>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</si>
  <si>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</si>
  <si>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</si>
  <si>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</si>
  <si>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</si>
  <si>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</si>
  <si>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</si>
  <si>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</si>
  <si>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</si>
  <si>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</si>
  <si>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</si>
  <si>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</si>
  <si>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</si>
  <si>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</si>
  <si>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</si>
  <si>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</si>
  <si>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</si>
  <si>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</si>
  <si>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</si>
  <si>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</si>
  <si>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</si>
  <si>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</si>
  <si>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</si>
  <si>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</si>
  <si>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</si>
  <si>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</si>
  <si>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</si>
  <si>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</si>
  <si>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</si>
  <si>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</si>
  <si>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</si>
  <si>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</si>
  <si>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</si>
  <si>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</si>
  <si>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</si>
  <si>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</si>
  <si>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</si>
  <si>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</si>
  <si>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</si>
  <si>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</si>
  <si>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</si>
  <si>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</si>
  <si>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</si>
  <si>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</si>
  <si>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</si>
  <si>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</si>
  <si>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</si>
  <si>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</si>
  <si>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</si>
  <si>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</si>
  <si>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</si>
  <si>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</si>
  <si>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</si>
  <si>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</si>
  <si>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</si>
  <si>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</si>
  <si>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</si>
  <si>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</si>
  <si>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</si>
  <si>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</si>
  <si>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</si>
  <si>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</si>
  <si>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</si>
  <si>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</si>
  <si>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</si>
  <si>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</si>
  <si>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</si>
  <si>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</si>
  <si>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</si>
  <si>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</si>
  <si>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</si>
  <si>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</si>
  <si>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</si>
  <si>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</si>
  <si>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</si>
  <si>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</si>
  <si>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</si>
  <si>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</si>
  <si>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</si>
  <si>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</si>
  <si>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</si>
  <si>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</si>
  <si>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</si>
  <si>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</si>
  <si>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</si>
  <si>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</si>
  <si>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</si>
  <si>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</si>
  <si>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</si>
  <si>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</si>
  <si>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</si>
  <si>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</si>
  <si>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</si>
  <si>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</si>
  <si>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</si>
  <si>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</si>
  <si>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</si>
  <si>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</si>
  <si>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</si>
  <si>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</si>
  <si>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</si>
  <si>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</si>
  <si>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</si>
  <si>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</si>
  <si>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</si>
  <si>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</si>
  <si>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</si>
  <si>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</si>
  <si>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</si>
  <si>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</si>
  <si>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</si>
  <si>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</si>
  <si>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</si>
  <si>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</si>
  <si>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</si>
  <si>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</si>
  <si>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</si>
  <si>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</si>
  <si>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</si>
  <si>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</si>
  <si>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</si>
  <si>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</si>
  <si>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</si>
  <si>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</si>
  <si>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</si>
  <si>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</si>
  <si>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</si>
  <si>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</si>
  <si>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</si>
  <si>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</si>
  <si>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</si>
  <si>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</si>
  <si>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</si>
  <si>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</si>
  <si>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</si>
  <si>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</si>
  <si>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</si>
  <si>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</si>
  <si>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</si>
  <si>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</si>
  <si>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</si>
  <si>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</si>
  <si>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</si>
  <si>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</si>
  <si>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</si>
  <si>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</si>
  <si>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</si>
  <si>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</si>
  <si>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</si>
  <si>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</si>
  <si>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</si>
  <si>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</si>
  <si>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</si>
  <si>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</si>
  <si>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</si>
  <si>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</si>
  <si>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</si>
  <si>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</si>
  <si>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</si>
  <si>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</si>
  <si>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</si>
  <si>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</si>
  <si>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</si>
  <si>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</si>
  <si>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</si>
  <si>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</si>
  <si>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</si>
  <si>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</si>
  <si>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</si>
  <si>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</si>
  <si>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</si>
  <si>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</si>
  <si>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</si>
  <si>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</si>
  <si>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</si>
  <si>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</si>
  <si>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</si>
  <si>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</si>
  <si>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</si>
  <si>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</si>
  <si>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</si>
  <si>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</si>
  <si>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</si>
  <si>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</si>
  <si>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</si>
  <si>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</si>
  <si>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</si>
  <si>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</si>
  <si>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</si>
  <si>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</si>
  <si>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</si>
  <si>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</si>
  <si>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</si>
  <si>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</si>
  <si>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</si>
  <si>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</si>
  <si>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</si>
  <si>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</si>
  <si>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</si>
  <si>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</si>
  <si>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</si>
  <si>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</si>
  <si>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</si>
  <si>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</si>
  <si>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</si>
  <si>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</si>
  <si>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</si>
  <si>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</si>
  <si>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</si>
  <si>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</si>
  <si>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</si>
  <si>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</si>
  <si>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</si>
  <si>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</si>
  <si>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</si>
  <si>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</si>
  <si>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</si>
  <si>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</si>
  <si>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</si>
  <si>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</si>
  <si>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</si>
  <si>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</si>
  <si>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</si>
  <si>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</si>
  <si>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</si>
  <si>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</si>
  <si>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</si>
  <si>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</si>
  <si>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</si>
  <si>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</si>
  <si>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</si>
  <si>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</si>
  <si>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</si>
  <si>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</si>
  <si>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</si>
  <si>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</si>
  <si>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</si>
  <si>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</si>
  <si>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</si>
  <si>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</si>
  <si>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</si>
  <si>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</si>
  <si>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</si>
  <si>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</si>
  <si>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</si>
  <si>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</si>
  <si>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</si>
  <si>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</si>
  <si>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</si>
  <si>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</si>
  <si>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</si>
  <si>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</si>
  <si>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</si>
  <si>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</si>
  <si>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</si>
  <si>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</si>
  <si>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</si>
  <si>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</si>
  <si>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</si>
  <si>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</si>
  <si>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</si>
  <si>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</si>
  <si>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</si>
  <si>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</si>
  <si>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</si>
  <si>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</si>
  <si>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</si>
  <si>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</si>
  <si>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</si>
  <si>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</si>
  <si>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</si>
  <si>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</si>
  <si>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</si>
  <si>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</si>
  <si>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</si>
  <si>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</si>
  <si>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</si>
  <si>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</si>
  <si>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</si>
  <si>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</si>
  <si>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</si>
  <si>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</si>
  <si>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</si>
  <si>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</si>
  <si>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</si>
  <si>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</si>
  <si>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</si>
  <si>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</si>
  <si>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</si>
  <si>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</si>
  <si>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</si>
  <si>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</si>
  <si>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</si>
  <si>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</si>
  <si>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</si>
  <si>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</si>
  <si>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</si>
  <si>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</si>
  <si>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</si>
  <si>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</si>
  <si>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</si>
  <si>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</si>
  <si>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</si>
  <si>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</si>
  <si>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</si>
  <si>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</si>
  <si>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</si>
  <si>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</si>
  <si>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</si>
  <si>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</si>
  <si>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</si>
  <si>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</si>
  <si>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</si>
  <si>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</si>
  <si>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</si>
  <si>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</si>
  <si>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</si>
  <si>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</si>
  <si>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</si>
  <si>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</si>
  <si>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</si>
  <si>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</si>
  <si>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</si>
  <si>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</si>
  <si>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</si>
  <si>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</si>
  <si>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</si>
  <si>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</si>
  <si>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</si>
  <si>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</si>
  <si>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</si>
  <si>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</si>
  <si>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</si>
  <si>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</si>
  <si>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</si>
  <si>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</si>
  <si>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</si>
  <si>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</si>
  <si>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</si>
  <si>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</si>
  <si>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</si>
  <si>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</si>
  <si>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</si>
  <si>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</si>
  <si>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</si>
  <si>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</si>
  <si>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</si>
  <si>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</si>
  <si>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</si>
  <si>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</si>
  <si>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</si>
  <si>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</si>
  <si>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</si>
  <si>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</si>
  <si>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</si>
  <si>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</si>
  <si>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</si>
  <si>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</si>
  <si>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</si>
  <si>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</si>
  <si>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</si>
  <si>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</si>
  <si>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</si>
  <si>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</si>
  <si>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</si>
  <si>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</si>
  <si>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</si>
  <si>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</si>
  <si>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</si>
  <si>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</si>
  <si>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</si>
  <si>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</si>
  <si>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</si>
  <si>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</si>
  <si>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</si>
  <si>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</si>
  <si>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</si>
  <si>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</si>
  <si>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</si>
  <si>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</si>
  <si>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</si>
  <si>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</si>
  <si>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</si>
  <si>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</si>
  <si>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</si>
  <si>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</si>
  <si>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</si>
  <si>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</si>
  <si>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</si>
  <si>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</si>
  <si>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</si>
  <si>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</si>
  <si>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</si>
  <si>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</si>
  <si>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</si>
  <si>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</si>
  <si>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</si>
  <si>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</si>
  <si>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</si>
  <si>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</si>
  <si>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</si>
  <si>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</si>
  <si>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</si>
  <si>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</si>
  <si>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</si>
  <si>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</si>
  <si>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</si>
  <si>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</si>
  <si>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</si>
  <si>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</si>
  <si>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</si>
  <si>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</si>
  <si>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</si>
  <si>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</si>
  <si>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</si>
  <si>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</si>
  <si>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</si>
  <si>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</si>
  <si>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</si>
  <si>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</si>
  <si>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</si>
  <si>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</si>
  <si>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</si>
  <si>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</si>
  <si>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</si>
  <si>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</si>
  <si>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</si>
  <si>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</si>
  <si>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</si>
  <si>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</si>
  <si>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</si>
  <si>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</si>
  <si>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</si>
  <si>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</si>
  <si>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</si>
  <si>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</si>
  <si>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</si>
  <si>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</si>
  <si>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</si>
  <si>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</si>
  <si>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</si>
  <si>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</si>
  <si>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</si>
  <si>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</si>
  <si>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</si>
  <si>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</si>
  <si>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</si>
  <si>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</si>
  <si>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</si>
  <si>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</si>
  <si>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</si>
  <si>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</si>
  <si>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</si>
  <si>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</si>
  <si>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</si>
  <si>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</si>
  <si>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</si>
  <si>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</si>
  <si>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</si>
  <si>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</si>
  <si>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</si>
  <si>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</si>
  <si>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</si>
  <si>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</si>
  <si>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</si>
  <si>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</si>
  <si>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</si>
  <si>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</si>
  <si>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</si>
  <si>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</si>
  <si>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</si>
  <si>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</si>
  <si>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</si>
  <si>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</si>
  <si>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</si>
  <si>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</si>
  <si>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</si>
  <si>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</si>
  <si>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</si>
  <si>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</si>
  <si>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</si>
  <si>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</si>
  <si>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</si>
  <si>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</si>
  <si>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</si>
  <si>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</si>
  <si>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</si>
  <si>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</si>
  <si>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</si>
  <si>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</si>
  <si>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</si>
  <si>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</si>
  <si>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</si>
  <si>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</si>
  <si>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</si>
  <si>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</si>
  <si>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</si>
  <si>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</si>
  <si>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</si>
  <si>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</si>
  <si>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</si>
  <si>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</si>
  <si>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</si>
  <si>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</si>
  <si>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</si>
  <si>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</si>
  <si>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</si>
  <si>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</si>
  <si>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</si>
  <si>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</si>
  <si>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</si>
  <si>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</si>
  <si>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</si>
  <si>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</si>
  <si>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</si>
  <si>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</si>
  <si>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</si>
  <si>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</si>
  <si>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</si>
  <si>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</si>
  <si>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</si>
  <si>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</si>
  <si>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</si>
  <si>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</si>
  <si>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</si>
  <si>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</si>
  <si>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</si>
  <si>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</si>
  <si>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</si>
  <si>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</si>
  <si>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</si>
  <si>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</si>
  <si>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</si>
  <si>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</si>
  <si>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</si>
  <si>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</si>
  <si>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</si>
  <si>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</si>
  <si>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</si>
  <si>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</si>
  <si>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</si>
  <si>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</si>
  <si>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</si>
  <si>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</si>
  <si>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</si>
  <si>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</si>
  <si>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</si>
  <si>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</si>
  <si>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</si>
  <si>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</si>
  <si>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</si>
  <si>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</si>
  <si>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</si>
  <si>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</si>
  <si>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</si>
  <si>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</si>
  <si>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</si>
  <si>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</si>
  <si>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</si>
  <si>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</si>
  <si>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</si>
  <si>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</si>
  <si>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</si>
  <si>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</si>
  <si>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</si>
  <si>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</si>
  <si>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</si>
  <si>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</si>
  <si>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</si>
  <si>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</si>
  <si>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</si>
  <si>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</si>
  <si>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</si>
  <si>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</si>
  <si>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</si>
  <si>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</si>
  <si>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</si>
  <si>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</si>
  <si>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</si>
  <si>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</si>
  <si>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</si>
  <si>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</si>
  <si>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</si>
  <si>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</si>
  <si>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</si>
  <si>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</si>
  <si>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</si>
  <si>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</si>
  <si>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</si>
  <si>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</si>
  <si>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</si>
  <si>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</si>
  <si>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</si>
  <si>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</si>
  <si>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</si>
  <si>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</si>
  <si>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</si>
  <si>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</si>
  <si>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</si>
  <si>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</si>
  <si>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</si>
  <si>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</si>
  <si>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</si>
  <si>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</si>
  <si>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</si>
  <si>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</si>
  <si>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</si>
  <si>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</si>
  <si>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</si>
  <si>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</si>
  <si>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</si>
  <si>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</si>
  <si>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</si>
  <si>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</si>
  <si>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</si>
  <si>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</si>
  <si>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</si>
  <si>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</si>
  <si>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</si>
  <si>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</si>
  <si>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</si>
  <si>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</si>
  <si>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</si>
  <si>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</si>
  <si>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</si>
  <si>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</si>
  <si>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</si>
  <si>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</si>
  <si>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</si>
  <si>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</si>
  <si>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</si>
  <si>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</si>
  <si>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</si>
  <si>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</si>
  <si>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</si>
  <si>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</si>
  <si>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</si>
  <si>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</si>
  <si>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</si>
  <si>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</si>
  <si>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</si>
  <si>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</si>
  <si>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</si>
  <si>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</si>
  <si>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</si>
  <si>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</si>
  <si>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</si>
  <si>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</si>
  <si>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</si>
  <si>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</si>
  <si>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</si>
  <si>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</si>
  <si>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</si>
  <si>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</si>
  <si>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</si>
  <si>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</si>
  <si>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</si>
  <si>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</si>
  <si>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</si>
  <si>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</si>
  <si>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</si>
  <si>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</si>
  <si>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</si>
  <si>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</si>
  <si>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</si>
  <si>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</si>
  <si>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</si>
  <si>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</si>
  <si>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</si>
  <si>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</si>
  <si>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</si>
  <si>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</si>
  <si>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</si>
  <si>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</si>
  <si>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</si>
  <si>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</si>
  <si>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</si>
  <si>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</si>
  <si>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</si>
  <si>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</si>
  <si>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</si>
  <si>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</si>
  <si>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</si>
  <si>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</si>
  <si>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</si>
  <si>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</si>
  <si>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</si>
  <si>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</si>
  <si>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</si>
  <si>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</si>
  <si>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</si>
  <si>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</si>
  <si>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</si>
  <si>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</si>
  <si>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</si>
  <si>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</si>
  <si>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</si>
  <si>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</si>
  <si>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</si>
  <si>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</si>
  <si>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</si>
  <si>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</si>
  <si>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</si>
  <si>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</si>
  <si>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</si>
  <si>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</si>
  <si>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</si>
  <si>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</si>
  <si>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</si>
  <si>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</si>
  <si>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</si>
  <si>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</si>
  <si>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</si>
  <si>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</si>
  <si>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</si>
  <si>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</si>
  <si>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</si>
  <si>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</si>
  <si>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</si>
  <si>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</si>
  <si>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</si>
  <si>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</si>
  <si>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</si>
  <si>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</si>
  <si>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</si>
  <si>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</si>
  <si>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</si>
  <si>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</si>
  <si>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</si>
  <si>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</si>
  <si>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</si>
  <si>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</si>
  <si>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</si>
  <si>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</si>
  <si>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</si>
  <si>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</si>
  <si>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</si>
  <si>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</si>
  <si>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</si>
  <si>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</si>
  <si>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</si>
  <si>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</si>
  <si>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</si>
  <si>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</si>
  <si>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</si>
  <si>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</si>
  <si>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</si>
  <si>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</si>
  <si>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</si>
  <si>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</si>
  <si>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</si>
  <si>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</si>
  <si>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</si>
  <si>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</si>
  <si>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</si>
  <si>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</si>
  <si>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</si>
  <si>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</si>
  <si>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</si>
  <si>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</si>
  <si>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</si>
  <si>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</si>
  <si>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</si>
  <si>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</si>
  <si>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</si>
  <si>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</si>
  <si>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</si>
  <si>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</si>
  <si>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</si>
  <si>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</si>
  <si>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</si>
  <si>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</si>
  <si>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</si>
  <si>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</si>
  <si>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</si>
  <si>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</si>
  <si>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</si>
  <si>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</si>
  <si>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</si>
  <si>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</si>
  <si>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</si>
  <si>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</si>
  <si>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</si>
  <si>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</si>
  <si>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</si>
  <si>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</si>
  <si>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</si>
  <si>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</si>
  <si>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</si>
  <si>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</si>
  <si>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</si>
  <si>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</si>
  <si>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</si>
  <si>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</si>
  <si>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</si>
  <si>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</si>
  <si>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</si>
  <si>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</si>
  <si>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</si>
  <si>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</si>
  <si>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</si>
  <si>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</si>
  <si>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</si>
  <si>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</si>
  <si>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</si>
  <si>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</si>
  <si>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</si>
  <si>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</si>
  <si>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</si>
  <si>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</si>
  <si>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</si>
  <si>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</si>
  <si>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</si>
  <si>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</si>
  <si>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</si>
  <si>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</si>
  <si>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</si>
  <si>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</si>
  <si>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</si>
  <si>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</si>
  <si>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</si>
  <si>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</si>
  <si>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</si>
  <si>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</si>
  <si>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</si>
  <si>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</si>
  <si>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</si>
  <si>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</si>
  <si>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</si>
  <si>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</si>
  <si>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</si>
  <si>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</si>
  <si>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</si>
  <si>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</si>
  <si>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</si>
  <si>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</si>
  <si>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</si>
  <si>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</si>
  <si>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</si>
  <si>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</si>
  <si>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</si>
  <si>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</si>
  <si>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</si>
  <si>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</si>
  <si>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</si>
  <si>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</si>
  <si>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</si>
  <si>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</si>
  <si>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</si>
  <si>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</si>
  <si>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</si>
  <si>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</si>
  <si>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</si>
  <si>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</si>
  <si>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</si>
  <si>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</si>
  <si>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</si>
  <si>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</si>
  <si>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</si>
  <si>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</si>
  <si>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</si>
  <si>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</si>
  <si>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</si>
  <si>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</si>
  <si>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</si>
  <si>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</si>
  <si>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</si>
  <si>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</si>
  <si>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</si>
  <si>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</si>
  <si>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</si>
  <si>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</si>
  <si>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</si>
  <si>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</si>
  <si>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</si>
  <si>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</si>
  <si>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</si>
  <si>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</si>
  <si>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</si>
  <si>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</si>
  <si>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</si>
  <si>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</si>
  <si>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</si>
  <si>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</si>
  <si>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</si>
  <si>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</si>
  <si>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</si>
  <si>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</si>
  <si>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</si>
  <si>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</si>
  <si>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</si>
  <si>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</si>
  <si>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</si>
  <si>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</si>
  <si>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</si>
  <si>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</si>
  <si>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</si>
  <si>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</si>
  <si>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</si>
  <si>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</si>
  <si>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</si>
  <si>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</si>
  <si>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</si>
  <si>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</si>
  <si>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</si>
  <si>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</si>
  <si>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</si>
  <si>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</si>
  <si>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</si>
  <si>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</si>
  <si>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</si>
  <si>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</si>
  <si>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</si>
  <si>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</si>
  <si>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</si>
  <si>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</si>
  <si>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</si>
  <si>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</si>
  <si>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</si>
  <si>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</si>
  <si>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</si>
  <si>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</si>
  <si>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</si>
  <si>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</si>
  <si>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</si>
  <si>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</si>
  <si>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</si>
  <si>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</si>
  <si>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</si>
  <si>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</si>
  <si>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</si>
  <si>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</si>
  <si>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</si>
  <si>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</si>
  <si>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</si>
  <si>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</si>
  <si>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</si>
  <si>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</si>
  <si>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</si>
  <si>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</si>
  <si>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</si>
  <si>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</si>
  <si>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</si>
  <si>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</si>
  <si>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</si>
  <si>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</si>
  <si>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</si>
  <si>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</si>
  <si>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</si>
  <si>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</si>
  <si>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</si>
  <si>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</si>
  <si>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</si>
  <si>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</si>
  <si>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</si>
  <si>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</si>
  <si>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</si>
  <si>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</si>
  <si>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</si>
  <si>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</si>
  <si>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</si>
  <si>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</si>
  <si>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</si>
  <si>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</si>
  <si>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</si>
  <si>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</si>
  <si>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</si>
  <si>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</si>
  <si>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</si>
  <si>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</si>
  <si>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</si>
  <si>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</si>
  <si>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</si>
  <si>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</si>
  <si>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</si>
  <si>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</si>
  <si>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</si>
  <si>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</si>
  <si>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</si>
  <si>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</si>
  <si>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</si>
  <si>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</si>
  <si>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</si>
  <si>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</si>
  <si>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</si>
  <si>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</si>
  <si>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</si>
  <si>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</si>
  <si>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</si>
  <si>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</si>
  <si>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</si>
  <si>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</si>
  <si>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</si>
  <si>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</si>
  <si>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</si>
  <si>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</si>
  <si>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</si>
  <si>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</si>
  <si>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</si>
  <si>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</si>
  <si>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</si>
  <si>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</si>
  <si>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</si>
  <si>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</si>
  <si>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</si>
  <si>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</si>
  <si>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</si>
  <si>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</si>
  <si>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</si>
  <si>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</si>
  <si>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</si>
  <si>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</si>
  <si>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</si>
  <si>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</si>
  <si>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</si>
  <si>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</si>
  <si>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</si>
  <si>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</si>
  <si>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</si>
  <si>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</si>
  <si>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</si>
  <si>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</si>
  <si>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</si>
  <si>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</si>
  <si>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</si>
  <si>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</si>
  <si>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</si>
  <si>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</si>
  <si>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</si>
  <si>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</si>
  <si>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</si>
  <si>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</si>
  <si>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</si>
  <si>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</si>
  <si>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</si>
  <si>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</si>
  <si>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</si>
  <si>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</si>
  <si>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</si>
  <si>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</si>
  <si>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</si>
  <si>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</si>
  <si>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</si>
  <si>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</si>
  <si>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</si>
  <si>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</si>
  <si>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</si>
  <si>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</si>
  <si>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</si>
  <si>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</si>
  <si>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</si>
  <si>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</si>
  <si>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</si>
  <si>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</si>
  <si>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</si>
  <si>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</si>
  <si>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</si>
  <si>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</si>
  <si>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</si>
  <si>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</si>
  <si>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</si>
  <si>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</si>
  <si>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</si>
  <si>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</si>
  <si>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</si>
  <si>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</si>
  <si>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</si>
  <si>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</si>
  <si>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</si>
  <si>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</si>
  <si>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</si>
  <si>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</si>
  <si>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</si>
  <si>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</si>
  <si>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</si>
  <si>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</si>
  <si>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</si>
  <si>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</si>
  <si>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</si>
  <si>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</si>
  <si>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</si>
  <si>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</si>
  <si>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</si>
  <si>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</si>
  <si>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</si>
  <si>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</si>
  <si>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</si>
  <si>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</si>
  <si>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</si>
  <si>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</si>
  <si>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</si>
  <si>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</si>
  <si>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</si>
  <si>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</si>
  <si>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</si>
  <si>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</si>
  <si>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</si>
  <si>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</si>
  <si>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</si>
  <si>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</si>
  <si>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</si>
  <si>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</si>
  <si>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</si>
  <si>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</si>
  <si>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</si>
  <si>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</si>
  <si>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</si>
  <si>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</si>
  <si>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</si>
  <si>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</si>
  <si>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</si>
  <si>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</si>
  <si>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</si>
  <si>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</si>
  <si>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</si>
  <si>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</si>
  <si>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</si>
  <si>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</si>
  <si>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</si>
  <si>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</si>
  <si>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</si>
  <si>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</si>
  <si>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</si>
  <si>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</si>
  <si>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</si>
  <si>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</si>
  <si>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</si>
  <si>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</si>
  <si>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</si>
  <si>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</si>
  <si>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</si>
  <si>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</si>
  <si>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</si>
  <si>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</si>
  <si>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</si>
  <si>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</si>
  <si>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</si>
  <si>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</si>
  <si>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</si>
  <si>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</si>
  <si>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</si>
  <si>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</si>
  <si>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</si>
  <si>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</si>
  <si>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</si>
  <si>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</si>
  <si>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</si>
  <si>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</si>
  <si>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</si>
  <si>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</si>
  <si>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</si>
  <si>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</si>
  <si>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</si>
  <si>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</si>
  <si>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</si>
  <si>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</si>
  <si>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</si>
  <si>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</si>
  <si>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</si>
  <si>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</si>
  <si>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</si>
  <si>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</si>
  <si>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</si>
  <si>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</si>
  <si>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</si>
  <si>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</si>
  <si>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</si>
  <si>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</si>
  <si>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</si>
  <si>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</si>
  <si>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</si>
  <si>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</si>
  <si>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</si>
  <si>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</si>
  <si>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</si>
  <si>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</si>
  <si>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</si>
  <si>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</si>
  <si>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</si>
  <si>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</si>
  <si>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</si>
  <si>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</si>
  <si>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</si>
  <si>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</si>
  <si>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</si>
  <si>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</si>
  <si>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</si>
  <si>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</si>
  <si>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</si>
  <si>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</si>
  <si>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</si>
  <si>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</si>
  <si>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</si>
  <si>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</si>
  <si>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</si>
  <si>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</si>
  <si>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</si>
  <si>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</si>
  <si>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</si>
  <si>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</si>
  <si>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</si>
  <si>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</si>
  <si>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</si>
  <si>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</si>
  <si>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</si>
  <si>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</si>
  <si>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</si>
  <si>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</si>
  <si>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</si>
  <si>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</si>
  <si>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</si>
  <si>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</si>
  <si>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</si>
  <si>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</si>
  <si>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</si>
  <si>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</si>
  <si>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</si>
  <si>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</si>
  <si>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</si>
  <si>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</si>
  <si>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</si>
  <si>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</si>
  <si>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</si>
  <si>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</si>
  <si>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</si>
  <si>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</si>
  <si>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</si>
  <si>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</si>
  <si>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</si>
  <si>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</si>
  <si>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</si>
  <si>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</si>
  <si>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</si>
  <si>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</si>
  <si>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</si>
  <si>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</si>
  <si>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</si>
  <si>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</si>
  <si>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</si>
  <si>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</si>
  <si>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</si>
  <si>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</si>
  <si>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</si>
  <si>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</si>
  <si>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</si>
  <si>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</si>
  <si>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</si>
  <si>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</si>
  <si>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</si>
  <si>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</si>
  <si>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</si>
  <si>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</si>
  <si>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</si>
  <si>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</si>
  <si>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</si>
  <si>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</si>
  <si>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</si>
  <si>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</si>
  <si>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</si>
  <si>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</si>
  <si>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</si>
  <si>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</si>
  <si>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</si>
  <si>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</si>
  <si>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</si>
  <si>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</si>
  <si>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</si>
  <si>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</si>
  <si>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</si>
  <si>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</si>
  <si>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</si>
  <si>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</si>
  <si>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</si>
  <si>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</si>
  <si>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</si>
  <si>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</si>
  <si>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</si>
  <si>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</si>
  <si>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</si>
  <si>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</si>
  <si>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</si>
  <si>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</si>
  <si>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</si>
  <si>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</si>
  <si>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</si>
  <si>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</si>
  <si>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</si>
  <si>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</si>
  <si>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</si>
  <si>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</si>
  <si>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</si>
  <si>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</si>
  <si>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</si>
  <si>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</si>
  <si>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</si>
  <si>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</si>
  <si>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</si>
  <si>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</si>
  <si>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</si>
  <si>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</si>
  <si>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</si>
  <si>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</si>
  <si>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</si>
  <si>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</si>
  <si>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</si>
  <si>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</si>
  <si>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</si>
  <si>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</si>
  <si>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</si>
  <si>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</si>
  <si>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</si>
  <si>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</si>
  <si>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</si>
  <si>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</si>
  <si>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</si>
  <si>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</si>
  <si>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</si>
  <si>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</si>
  <si>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</si>
  <si>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</si>
  <si>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</si>
  <si>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</si>
  <si>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</si>
  <si>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</si>
  <si>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</si>
  <si>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</si>
  <si>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</si>
  <si>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</si>
  <si>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</si>
  <si>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</si>
  <si>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</si>
  <si>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</si>
  <si>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</si>
  <si>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</si>
  <si>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</si>
  <si>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</si>
  <si>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</si>
  <si>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</si>
  <si>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</si>
  <si>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</si>
  <si>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</si>
  <si>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</si>
  <si>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</si>
  <si>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</si>
  <si>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</si>
  <si>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</si>
  <si>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</si>
  <si>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</si>
  <si>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</si>
  <si>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</si>
  <si>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</si>
  <si>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</si>
  <si>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</si>
  <si>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</si>
  <si>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</si>
  <si>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</si>
  <si>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</si>
  <si>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</si>
  <si>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</si>
  <si>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</si>
  <si>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</si>
  <si>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</si>
  <si>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</si>
  <si>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</si>
  <si>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</si>
  <si>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</si>
  <si>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</si>
  <si>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</si>
  <si>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</si>
  <si>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</si>
  <si>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</si>
  <si>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</si>
  <si>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</si>
  <si>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</si>
  <si>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</si>
  <si>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</si>
  <si>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</si>
  <si>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</si>
  <si>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</si>
  <si>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</si>
  <si>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</si>
  <si>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</si>
  <si>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</si>
  <si>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</si>
  <si>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</si>
  <si>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</si>
  <si>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</si>
  <si>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</si>
  <si>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</si>
  <si>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</si>
  <si>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</si>
  <si>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</si>
  <si>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</si>
  <si>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</si>
  <si>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</si>
  <si>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</si>
  <si>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</si>
  <si>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</si>
  <si>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</si>
  <si>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</si>
  <si>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</si>
  <si>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</si>
  <si>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</si>
  <si>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</si>
  <si>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</si>
  <si>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</si>
  <si>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</si>
  <si>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</si>
  <si>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</si>
  <si>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</si>
  <si>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</si>
  <si>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</si>
  <si>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</si>
  <si>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</si>
  <si>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</si>
  <si>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</si>
  <si>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</si>
  <si>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</si>
  <si>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</si>
  <si>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</si>
  <si>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</si>
  <si>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</si>
  <si>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</si>
  <si>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</si>
  <si>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</si>
  <si>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</si>
  <si>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</si>
  <si>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</si>
  <si>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</si>
  <si>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</si>
  <si>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</si>
  <si>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</si>
  <si>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</si>
  <si>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</si>
  <si>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</si>
  <si>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</si>
  <si>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</si>
  <si>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</si>
  <si>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</si>
  <si>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</si>
  <si>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</si>
  <si>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</si>
  <si>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</si>
  <si>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</si>
  <si>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</si>
  <si>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</si>
  <si>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</si>
  <si>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</si>
  <si>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</si>
  <si>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</si>
  <si>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</si>
  <si>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</si>
  <si>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</si>
  <si>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</si>
  <si>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</si>
  <si>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</si>
  <si>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</si>
  <si>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</si>
  <si>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</si>
  <si>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</si>
  <si>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</si>
  <si>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</si>
  <si>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</si>
  <si>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</si>
  <si>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</si>
  <si>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</si>
  <si>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</si>
  <si>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</si>
  <si>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</si>
  <si>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</si>
  <si>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</si>
  <si>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</si>
  <si>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</si>
  <si>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</si>
  <si>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</si>
  <si>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</si>
  <si>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</si>
  <si>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</si>
  <si>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</si>
  <si>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</si>
  <si>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</si>
  <si>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</si>
  <si>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</si>
  <si>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</si>
  <si>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</si>
  <si>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</si>
  <si>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</si>
  <si>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</si>
  <si>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</si>
  <si>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</si>
  <si>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</si>
  <si>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</si>
  <si>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</si>
  <si>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</si>
  <si>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</si>
  <si>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</si>
  <si>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</si>
  <si>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</si>
  <si>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</si>
  <si>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</si>
  <si>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</si>
  <si>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</si>
  <si>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</si>
  <si>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</si>
  <si>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</si>
  <si>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</si>
  <si>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</si>
  <si>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</si>
  <si>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</si>
  <si>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</si>
  <si>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</si>
  <si>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</si>
  <si>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</si>
  <si>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</si>
  <si>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</si>
  <si>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</si>
  <si>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</si>
  <si>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</si>
  <si>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</si>
  <si>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</si>
  <si>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</si>
  <si>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</si>
  <si>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</si>
  <si>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</si>
  <si>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</si>
  <si>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</si>
  <si>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</si>
  <si>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</si>
  <si>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</si>
  <si>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</si>
  <si>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</si>
  <si>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</si>
  <si>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</si>
  <si>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</si>
  <si>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</si>
  <si>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</si>
  <si>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</si>
  <si>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</si>
  <si>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</si>
  <si>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</si>
  <si>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</si>
  <si>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</si>
  <si>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</si>
  <si>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</si>
  <si>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</si>
  <si>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</si>
  <si>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</si>
  <si>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</si>
  <si>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</si>
  <si>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</si>
  <si>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</si>
  <si>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</si>
  <si>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</si>
  <si>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</si>
  <si>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</si>
  <si>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</si>
  <si>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</si>
  <si>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</si>
  <si>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</si>
  <si>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</si>
  <si>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</si>
  <si>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</si>
  <si>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</si>
  <si>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</si>
  <si>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</si>
  <si>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</si>
  <si>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</si>
  <si>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</si>
  <si>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</si>
  <si>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</si>
  <si>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</si>
  <si>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</si>
  <si>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</si>
  <si>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</si>
  <si>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</si>
  <si>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</si>
  <si>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</si>
  <si>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</si>
  <si>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</si>
  <si>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</si>
  <si>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</si>
  <si>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</si>
  <si>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</si>
  <si>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</si>
  <si>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</si>
  <si>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</si>
  <si>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</si>
  <si>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</si>
  <si>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</si>
  <si>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</si>
  <si>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</si>
  <si>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</si>
  <si>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</si>
  <si>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</si>
  <si>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</si>
  <si>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</si>
  <si>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</si>
  <si>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</si>
  <si>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</si>
  <si>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</si>
  <si>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</si>
  <si>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</si>
  <si>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</si>
  <si>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</si>
  <si>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</si>
  <si>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</si>
  <si>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</si>
  <si>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</si>
  <si>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</si>
  <si>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</si>
  <si>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</si>
  <si>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</si>
  <si>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</si>
  <si>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</si>
  <si>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</si>
  <si>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</si>
  <si>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</si>
  <si>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</si>
  <si>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</si>
  <si>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</si>
  <si>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</si>
  <si>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</si>
  <si>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</si>
  <si>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</si>
  <si>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</si>
  <si>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</si>
  <si>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</si>
  <si>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</si>
  <si>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</si>
  <si>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</si>
  <si>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</si>
  <si>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</si>
  <si>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</si>
  <si>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</si>
  <si>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</si>
  <si>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</si>
  <si>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</si>
  <si>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</si>
  <si>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</si>
  <si>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</si>
  <si>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</si>
  <si>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</si>
  <si>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</si>
  <si>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</si>
  <si>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</si>
  <si>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</si>
  <si>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</si>
  <si>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</si>
  <si>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</si>
  <si>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</si>
  <si>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</si>
  <si>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</si>
  <si>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</si>
  <si>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</si>
  <si>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</si>
  <si>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</si>
  <si>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</si>
  <si>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</si>
  <si>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</si>
  <si>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</si>
  <si>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</si>
  <si>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</si>
  <si>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</si>
  <si>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</si>
  <si>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</si>
  <si>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</si>
  <si>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</si>
  <si>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</si>
  <si>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</si>
  <si>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</si>
  <si>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</si>
  <si>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</si>
  <si>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</si>
  <si>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</si>
  <si>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</si>
  <si>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</si>
  <si>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</si>
  <si>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</si>
  <si>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</si>
  <si>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</si>
  <si>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</si>
  <si>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</si>
  <si>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</si>
  <si>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</si>
  <si>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</si>
  <si>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</si>
  <si>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</si>
  <si>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</si>
  <si>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</si>
  <si>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</si>
  <si>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</si>
  <si>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</si>
  <si>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</si>
  <si>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</si>
  <si>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</si>
  <si>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</si>
  <si>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</si>
  <si>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</si>
  <si>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</si>
  <si>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</si>
  <si>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</si>
  <si>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</si>
  <si>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</si>
  <si>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</si>
  <si>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</si>
  <si>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</si>
  <si>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</si>
  <si>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</si>
  <si>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</si>
  <si>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</si>
  <si>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</si>
  <si>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</si>
  <si>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</si>
  <si>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</si>
  <si>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</si>
  <si>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</si>
  <si>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</si>
  <si>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</si>
  <si>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</si>
  <si>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</si>
  <si>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</si>
  <si>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</si>
  <si>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</si>
  <si>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</si>
  <si>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</si>
  <si>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</si>
  <si>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</si>
  <si>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</si>
  <si>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</si>
  <si>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</si>
  <si>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</si>
  <si>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</si>
  <si>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</si>
  <si>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</si>
  <si>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</si>
  <si>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</si>
  <si>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</si>
  <si>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</si>
  <si>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</si>
  <si>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</si>
  <si>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</si>
  <si>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</si>
  <si>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</si>
  <si>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</si>
  <si>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</si>
  <si>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</si>
  <si>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</si>
  <si>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</si>
  <si>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</si>
  <si>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</si>
  <si>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</si>
  <si>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</si>
  <si>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</si>
  <si>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</si>
  <si>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</si>
  <si>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</si>
  <si>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</si>
  <si>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</si>
  <si>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</si>
  <si>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</si>
  <si>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</si>
  <si>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</si>
  <si>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</si>
  <si>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</si>
  <si>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</si>
  <si>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</si>
  <si>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</si>
  <si>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</si>
  <si>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</si>
  <si>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</si>
  <si>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</si>
  <si>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</si>
  <si>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</si>
  <si>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</si>
  <si>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</si>
  <si>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</si>
  <si>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</si>
  <si>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</si>
  <si>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</si>
  <si>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</si>
  <si>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</si>
  <si>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</si>
  <si>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</si>
  <si>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</si>
  <si>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</si>
  <si>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</si>
  <si>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</si>
  <si>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</si>
  <si>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</si>
  <si>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</si>
  <si>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</si>
  <si>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</si>
  <si>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</si>
  <si>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</si>
  <si>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</si>
  <si>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</si>
  <si>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</si>
  <si>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</si>
  <si>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</si>
  <si>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</si>
  <si>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</si>
  <si>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</si>
  <si>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</si>
  <si>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</si>
  <si>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</si>
  <si>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</si>
  <si>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</si>
  <si>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</si>
  <si>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</si>
  <si>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</si>
  <si>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</si>
  <si>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</si>
  <si>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</si>
  <si>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</si>
  <si>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</si>
  <si>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</si>
  <si>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</si>
  <si>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</si>
  <si>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</si>
  <si>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</si>
  <si>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</si>
  <si>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</si>
  <si>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</si>
  <si>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</si>
  <si>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</si>
  <si>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</si>
  <si>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</si>
  <si>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</si>
  <si>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</si>
  <si>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</si>
  <si>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</si>
  <si>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</si>
  <si>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</si>
  <si>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</si>
  <si>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</si>
  <si>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</si>
  <si>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</si>
  <si>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</si>
  <si>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</si>
  <si>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</si>
  <si>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</si>
  <si>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</si>
  <si>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</si>
  <si>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</si>
  <si>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</si>
  <si>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</si>
  <si>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</si>
  <si>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</si>
  <si>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</si>
  <si>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</si>
  <si>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</si>
  <si>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</si>
  <si>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</si>
  <si>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</si>
  <si>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</si>
  <si>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</si>
  <si>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</si>
  <si>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</si>
  <si>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</si>
  <si>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</si>
  <si>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</si>
  <si>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</si>
  <si>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</si>
  <si>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</si>
  <si>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</si>
  <si>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</si>
  <si>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</si>
  <si>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</si>
  <si>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</si>
  <si>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</si>
  <si>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</si>
  <si>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</si>
  <si>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</si>
  <si>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</si>
  <si>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</si>
  <si>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</si>
  <si>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</si>
  <si>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</si>
  <si>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</si>
  <si>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</si>
  <si>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</si>
  <si>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</si>
  <si>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</si>
  <si>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</si>
  <si>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</si>
  <si>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</si>
  <si>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</si>
  <si>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</si>
  <si>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</si>
  <si>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</si>
  <si>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</si>
  <si>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</si>
  <si>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</si>
  <si>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</si>
  <si>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</si>
  <si>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</si>
  <si>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</si>
  <si>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</si>
  <si>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</si>
  <si>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</si>
  <si>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</si>
  <si>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</si>
  <si>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</si>
  <si>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</si>
  <si>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</si>
  <si>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</si>
  <si>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</si>
  <si>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</si>
  <si>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</si>
  <si>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</si>
  <si>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</si>
  <si>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</si>
  <si>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</si>
  <si>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</si>
  <si>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</si>
  <si>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</si>
  <si>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</si>
  <si>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</si>
  <si>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</si>
  <si>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</si>
  <si>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</si>
  <si>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</si>
  <si>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</si>
  <si>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</si>
  <si>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</si>
  <si>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</si>
  <si>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</si>
  <si>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</si>
  <si>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</si>
  <si>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</si>
  <si>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</si>
  <si>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</si>
  <si>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</si>
  <si>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</si>
  <si>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</si>
  <si>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</si>
  <si>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</si>
  <si>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</si>
  <si>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</si>
  <si>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</si>
  <si>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</si>
  <si>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</si>
  <si>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</si>
  <si>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</si>
  <si>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</si>
  <si>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</si>
  <si>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</si>
  <si>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</si>
  <si>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</si>
  <si>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</si>
  <si>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</si>
  <si>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</si>
  <si>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</si>
  <si>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</si>
  <si>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</si>
  <si>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</si>
  <si>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</si>
  <si>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</si>
  <si>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</si>
  <si>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</si>
  <si>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</si>
  <si>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</si>
  <si>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</si>
  <si>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</si>
  <si>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</si>
  <si>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</si>
  <si>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</si>
  <si>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</si>
  <si>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</si>
  <si>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</si>
  <si>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</si>
  <si>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</si>
  <si>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</si>
  <si>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</si>
  <si>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</si>
  <si>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</si>
  <si>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</si>
  <si>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</si>
  <si>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</si>
  <si>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</si>
  <si>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</si>
  <si>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</si>
  <si>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</si>
  <si>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</si>
  <si>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</si>
  <si>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</si>
  <si>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</si>
  <si>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</si>
  <si>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</si>
  <si>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</si>
  <si>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</si>
  <si>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</si>
  <si>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</si>
  <si>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</si>
  <si>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</si>
  <si>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</si>
  <si>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</si>
  <si>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</si>
  <si>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</si>
  <si>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</si>
  <si>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</si>
  <si>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</si>
  <si>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</si>
  <si>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</si>
  <si>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</si>
  <si>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</si>
  <si>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</si>
  <si>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</si>
  <si>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</si>
  <si>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</si>
  <si>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</si>
  <si>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</si>
  <si>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</si>
  <si>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</si>
  <si>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</si>
  <si>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</si>
  <si>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</si>
  <si>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</si>
  <si>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</si>
  <si>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</si>
  <si>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</si>
  <si>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</si>
  <si>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</si>
  <si>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</si>
  <si>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</si>
  <si>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</si>
  <si>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</si>
  <si>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</si>
  <si>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</si>
  <si>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</si>
  <si>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</si>
  <si>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</si>
  <si>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</si>
  <si>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</si>
  <si>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</si>
  <si>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</si>
  <si>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</si>
  <si>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</si>
  <si>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</si>
  <si>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</si>
  <si>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</si>
  <si>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</si>
  <si>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</si>
  <si>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</si>
  <si>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</si>
  <si>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</si>
  <si>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</si>
  <si>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</si>
  <si>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</si>
  <si>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</si>
  <si>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</si>
  <si>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</si>
  <si>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</si>
  <si>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</si>
  <si>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</si>
  <si>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</si>
  <si>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</si>
  <si>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</si>
  <si>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</si>
  <si>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</si>
  <si>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</si>
  <si>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</si>
  <si>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</si>
  <si>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</si>
  <si>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</si>
  <si>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</si>
  <si>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</si>
  <si>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</si>
  <si>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</si>
  <si>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</si>
  <si>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</si>
  <si>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</si>
  <si>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</si>
  <si>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</si>
  <si>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</si>
  <si>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</si>
  <si>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</si>
  <si>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</si>
  <si>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</si>
  <si>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</si>
  <si>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</si>
  <si>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</si>
  <si>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</si>
  <si>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</si>
  <si>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</si>
  <si>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</si>
  <si>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</si>
  <si>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</si>
  <si>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</si>
  <si>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</si>
  <si>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</si>
  <si>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</si>
  <si>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</si>
  <si>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</si>
  <si>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</si>
  <si>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</si>
  <si>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</si>
  <si>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</si>
  <si>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</si>
  <si>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</si>
  <si>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</si>
  <si>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</si>
  <si>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</si>
  <si>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</si>
  <si>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</si>
  <si>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</si>
  <si>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</si>
  <si>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</si>
  <si>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</si>
  <si>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</si>
  <si>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</si>
  <si>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</si>
  <si>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</si>
  <si>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</si>
  <si>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</si>
  <si>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</si>
  <si>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</si>
  <si>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</si>
  <si>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</si>
  <si>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</si>
  <si>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</si>
  <si>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</si>
  <si>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</si>
  <si>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</si>
  <si>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</si>
  <si>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</si>
  <si>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</si>
  <si>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</si>
  <si>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</si>
  <si>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</si>
  <si>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</si>
  <si>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</si>
  <si>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</si>
  <si>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</si>
  <si>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</si>
  <si>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</si>
  <si>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</si>
  <si>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</si>
  <si>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</si>
  <si>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</si>
  <si>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</si>
  <si>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</si>
  <si>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</si>
  <si>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</si>
  <si>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</si>
  <si>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</si>
  <si>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</si>
  <si>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</si>
  <si>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</si>
  <si>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</si>
  <si>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</si>
  <si>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</si>
  <si>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</si>
  <si>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</si>
  <si>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</si>
  <si>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</si>
  <si>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</si>
  <si>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</si>
  <si>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</si>
  <si>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</si>
  <si>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</si>
  <si>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</si>
  <si>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</si>
  <si>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</si>
  <si>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</si>
  <si>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</si>
  <si>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</si>
  <si>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</si>
  <si>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</si>
  <si>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</si>
  <si>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</si>
  <si>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</si>
  <si>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</si>
  <si>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</si>
  <si>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</si>
  <si>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</si>
  <si>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</si>
  <si>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</si>
  <si>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</si>
  <si>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</si>
  <si>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</si>
  <si>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</si>
  <si>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</si>
  <si>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</si>
  <si>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</si>
  <si>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</si>
  <si>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</si>
  <si>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</si>
  <si>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</si>
  <si>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</si>
  <si>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</si>
  <si>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</si>
  <si>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</si>
  <si>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</si>
  <si>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</si>
  <si>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</si>
  <si>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</si>
  <si>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</si>
  <si>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</si>
  <si>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</si>
  <si>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</si>
  <si>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</si>
  <si>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</si>
  <si>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</si>
  <si>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</si>
  <si>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</si>
  <si>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</si>
  <si>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</si>
  <si>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</si>
  <si>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</si>
  <si>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</si>
  <si>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</si>
  <si>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</si>
  <si>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</si>
  <si>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</si>
  <si>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</si>
  <si>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</si>
  <si>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</si>
  <si>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</si>
  <si>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</si>
  <si>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</si>
  <si>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</si>
  <si>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</si>
  <si>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</si>
  <si>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</si>
  <si>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</si>
  <si>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</si>
  <si>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</si>
  <si>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</si>
  <si>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</si>
  <si>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</si>
  <si>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</si>
  <si>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</si>
  <si>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</si>
  <si>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</si>
  <si>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</si>
  <si>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</si>
  <si>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</si>
  <si>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</si>
  <si>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</si>
  <si>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</si>
  <si>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</si>
  <si>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</si>
  <si>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</si>
  <si>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</si>
  <si>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</si>
  <si>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</si>
  <si>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</si>
  <si>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</si>
  <si>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</si>
  <si>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</si>
  <si>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</si>
  <si>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</si>
  <si>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</si>
  <si>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</si>
  <si>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</si>
  <si>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</si>
  <si>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</si>
  <si>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</si>
  <si>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</si>
  <si>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</si>
  <si>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</si>
  <si>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</si>
  <si>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</si>
  <si>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</si>
  <si>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</si>
  <si>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</si>
  <si>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</si>
  <si>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</si>
  <si>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</si>
  <si>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</si>
  <si>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</si>
  <si>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</si>
  <si>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</si>
  <si>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</si>
  <si>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</si>
  <si>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</si>
  <si>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</si>
  <si>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</si>
  <si>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</si>
  <si>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</si>
  <si>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</si>
  <si>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</si>
  <si>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</si>
  <si>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</si>
  <si>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</si>
  <si>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</si>
  <si>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</si>
  <si>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</si>
  <si>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</si>
  <si>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</si>
  <si>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</si>
  <si>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</si>
  <si>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</si>
  <si>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</si>
  <si>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</si>
  <si>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</si>
  <si>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</si>
  <si>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</si>
  <si>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</si>
  <si>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</si>
  <si>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</si>
  <si>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</si>
  <si>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</si>
  <si>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</si>
  <si>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</si>
  <si>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</si>
  <si>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</si>
  <si>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</si>
  <si>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</si>
  <si>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</si>
  <si>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</si>
  <si>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</si>
  <si>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</si>
  <si>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</si>
  <si>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</si>
  <si>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</si>
  <si>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</si>
  <si>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</si>
  <si>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</si>
  <si>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</si>
  <si>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</si>
  <si>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</si>
  <si>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</si>
  <si>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</si>
  <si>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</si>
  <si>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</si>
  <si>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</si>
  <si>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</si>
  <si>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</si>
  <si>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</si>
  <si>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</si>
  <si>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</si>
  <si>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</si>
  <si>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</si>
  <si>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</si>
  <si>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</si>
  <si>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</si>
  <si>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</si>
  <si>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</si>
  <si>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</si>
  <si>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</si>
  <si>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</si>
  <si>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</si>
  <si>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</si>
  <si>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</si>
  <si>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</si>
  <si>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</si>
  <si>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</si>
  <si>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</si>
  <si>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</si>
  <si>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</si>
  <si>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</si>
  <si>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</si>
  <si>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</si>
  <si>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</si>
  <si>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</si>
  <si>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</si>
  <si>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</si>
  <si>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</si>
  <si>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</si>
  <si>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</si>
  <si>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</si>
  <si>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</si>
  <si>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</si>
  <si>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</si>
  <si>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</si>
  <si>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</si>
  <si>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</si>
  <si>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</si>
  <si>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</si>
  <si>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</si>
  <si>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</si>
  <si>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</si>
  <si>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</si>
  <si>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</si>
  <si>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</si>
  <si>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</si>
  <si>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</si>
  <si>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</si>
  <si>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</si>
  <si>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</si>
  <si>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</si>
  <si>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</si>
  <si>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</si>
  <si>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</si>
  <si>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</si>
  <si>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</si>
  <si>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</si>
  <si>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</si>
  <si>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</si>
  <si>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</si>
  <si>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</si>
  <si>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</si>
  <si>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</si>
  <si>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</si>
  <si>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</si>
  <si>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</si>
  <si>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</si>
  <si>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</si>
  <si>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</si>
  <si>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</si>
  <si>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</si>
  <si>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</si>
  <si>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</si>
  <si>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</si>
  <si>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</si>
  <si>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</si>
  <si>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</si>
  <si>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</si>
  <si>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</si>
  <si>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</si>
  <si>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</si>
  <si>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</si>
  <si>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</si>
  <si>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</si>
  <si>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</si>
  <si>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</si>
  <si>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</si>
  <si>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</si>
  <si>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</si>
  <si>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</si>
  <si>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</si>
  <si>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</si>
  <si>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</si>
  <si>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</si>
  <si>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</si>
  <si>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</si>
  <si>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</si>
  <si>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</si>
  <si>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</si>
  <si>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</si>
  <si>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</si>
  <si>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</si>
  <si>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</si>
  <si>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</si>
  <si>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</si>
  <si>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</si>
  <si>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</si>
  <si>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</si>
  <si>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</si>
  <si>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</si>
  <si>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</si>
  <si>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</si>
  <si>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</si>
  <si>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</si>
  <si>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</si>
  <si>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</si>
  <si>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</si>
  <si>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</si>
  <si>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</si>
  <si>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</si>
  <si>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</si>
  <si>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</si>
  <si>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</si>
  <si>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</si>
  <si>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</si>
  <si>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</si>
  <si>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</si>
  <si>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</si>
  <si>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</si>
  <si>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</si>
  <si>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</si>
  <si>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</si>
  <si>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</si>
  <si>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</si>
  <si>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</si>
  <si>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</si>
  <si>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</si>
  <si>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</si>
  <si>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</si>
  <si>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</si>
  <si>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</si>
  <si>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</si>
  <si>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</si>
  <si>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</si>
  <si>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</si>
  <si>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</si>
  <si>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</si>
  <si>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</si>
  <si>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</si>
  <si>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</si>
  <si>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</si>
  <si>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</si>
  <si>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</si>
  <si>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</si>
  <si>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</si>
  <si>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</si>
  <si>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</si>
  <si>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</si>
  <si>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</si>
  <si>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</si>
  <si>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</si>
  <si>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</si>
  <si>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</si>
  <si>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</si>
  <si>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</si>
  <si>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</si>
  <si>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</si>
  <si>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</si>
  <si>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</si>
  <si>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</si>
  <si>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</si>
  <si>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</si>
  <si>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</si>
  <si>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</si>
  <si>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</si>
  <si>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</si>
  <si>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</si>
  <si>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</si>
  <si>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</si>
  <si>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</si>
  <si>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</si>
  <si>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</si>
  <si>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</si>
  <si>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</si>
  <si>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</si>
  <si>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</si>
  <si>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</si>
  <si>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</si>
  <si>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</si>
  <si>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</si>
  <si>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</si>
  <si>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</si>
  <si>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</si>
  <si>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</si>
  <si>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</si>
  <si>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</si>
  <si>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</si>
  <si>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</si>
  <si>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</si>
  <si>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</si>
  <si>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</si>
  <si>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</si>
  <si>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</si>
  <si>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</si>
  <si>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</si>
  <si>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</si>
  <si>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</si>
  <si>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</si>
  <si>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</si>
  <si>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</si>
  <si>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</si>
  <si>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</si>
  <si>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</si>
  <si>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</si>
  <si>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</si>
  <si>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</si>
  <si>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</si>
  <si>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</si>
  <si>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</si>
  <si>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</si>
  <si>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</si>
  <si>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</si>
  <si>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</si>
  <si>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</si>
  <si>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</si>
  <si>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</si>
  <si>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</si>
  <si>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</si>
  <si>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</si>
  <si>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</si>
  <si>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</si>
  <si>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</si>
  <si>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</si>
  <si>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</si>
  <si>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</si>
  <si>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</si>
  <si>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</si>
  <si>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</si>
  <si>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</si>
  <si>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</si>
  <si>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</si>
  <si>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</si>
  <si>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</si>
  <si>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</si>
  <si>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</si>
  <si>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</si>
  <si>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</si>
  <si>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</si>
  <si>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</si>
  <si>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</si>
  <si>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</si>
  <si>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</si>
  <si>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</si>
  <si>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</si>
  <si>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</si>
  <si>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</si>
  <si>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</si>
  <si>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</si>
  <si>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</si>
  <si>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</si>
  <si>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</si>
  <si>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</si>
  <si>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</si>
  <si>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</si>
  <si>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</si>
  <si>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</si>
  <si>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</si>
  <si>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</si>
  <si>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</si>
  <si>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</si>
  <si>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</si>
  <si>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</si>
  <si>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</si>
  <si>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</si>
  <si>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</si>
  <si>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</si>
  <si>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</si>
  <si>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</si>
  <si>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</si>
  <si>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</si>
  <si>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</si>
  <si>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</si>
  <si>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</si>
  <si>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</si>
  <si>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</si>
  <si>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</si>
  <si>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</si>
  <si>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</si>
  <si>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</si>
  <si>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</si>
  <si>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</si>
  <si>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</si>
  <si>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</si>
  <si>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</si>
  <si>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</si>
  <si>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</si>
  <si>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</si>
  <si>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</si>
  <si>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</si>
  <si>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</si>
  <si>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</si>
  <si>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</si>
  <si>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</si>
  <si>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</si>
  <si>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</si>
  <si>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</si>
  <si>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</si>
  <si>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</si>
  <si>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</si>
  <si>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</si>
  <si>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</si>
  <si>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</si>
  <si>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</si>
  <si>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</si>
  <si>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</si>
  <si>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</si>
  <si>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</si>
  <si>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</si>
  <si>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</si>
  <si>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</si>
  <si>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</si>
  <si>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</si>
  <si>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</si>
  <si>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</si>
  <si>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</si>
  <si>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</si>
  <si>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</si>
  <si>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</si>
  <si>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</si>
  <si>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</si>
  <si>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</si>
  <si>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</si>
  <si>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</si>
  <si>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</si>
  <si>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</si>
  <si>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</si>
  <si>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</si>
  <si>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</si>
  <si>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</si>
  <si>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</si>
  <si>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</si>
  <si>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</si>
  <si>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</si>
  <si>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</si>
  <si>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</si>
  <si>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</si>
  <si>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</si>
  <si>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</si>
  <si>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</si>
  <si>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</si>
  <si>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</si>
  <si>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</si>
  <si>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</si>
  <si>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</si>
  <si>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</si>
  <si>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</si>
  <si>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</si>
  <si>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</si>
  <si>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</si>
  <si>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</si>
  <si>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</si>
  <si>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</si>
  <si>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</si>
  <si>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</si>
  <si>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</si>
  <si>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</si>
  <si>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</si>
  <si>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</si>
  <si>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</si>
  <si>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</si>
  <si>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</si>
  <si>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</si>
  <si>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</si>
  <si>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</si>
  <si>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</si>
  <si>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</si>
  <si>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</si>
  <si>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</si>
  <si>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</si>
  <si>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</si>
  <si>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</si>
  <si>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</si>
  <si>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</si>
  <si>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</si>
  <si>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</si>
  <si>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</si>
  <si>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</si>
  <si>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</si>
  <si>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</si>
  <si>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</si>
  <si>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</si>
  <si>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</si>
  <si>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</si>
  <si>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</si>
  <si>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</si>
  <si>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</si>
  <si>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</si>
  <si>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</si>
  <si>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</si>
  <si>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</si>
  <si>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</si>
  <si>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</si>
  <si>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</si>
  <si>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</si>
  <si>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</si>
  <si>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</si>
  <si>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</si>
  <si>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</si>
  <si>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</si>
  <si>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</si>
  <si>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</si>
  <si>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</si>
  <si>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</si>
  <si>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</si>
  <si>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</si>
  <si>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</si>
  <si>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</si>
  <si>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</si>
  <si>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</si>
  <si>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</si>
  <si>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</si>
  <si>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</si>
  <si>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</si>
  <si>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</si>
  <si>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</si>
  <si>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</si>
  <si>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</si>
  <si>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</si>
  <si>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</si>
  <si>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</si>
  <si>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</si>
  <si>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</si>
  <si>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</si>
  <si>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</si>
  <si>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</si>
  <si>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</si>
  <si>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</si>
  <si>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</si>
  <si>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</si>
  <si>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</si>
  <si>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</si>
  <si>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</si>
  <si>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</si>
  <si>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</si>
  <si>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</si>
  <si>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</si>
  <si>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</si>
  <si>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</si>
  <si>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</si>
  <si>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</si>
  <si>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</si>
  <si>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</si>
  <si>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</si>
  <si>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</si>
  <si>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</si>
  <si>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</si>
  <si>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</si>
  <si>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</si>
  <si>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</si>
  <si>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</si>
  <si>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</si>
  <si>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</si>
  <si>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</si>
  <si>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</si>
  <si>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</si>
  <si>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</si>
  <si>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</si>
  <si>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</si>
  <si>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</si>
  <si>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</si>
  <si>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</si>
  <si>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</si>
  <si>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</si>
  <si>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</si>
  <si>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</si>
  <si>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</si>
  <si>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</si>
  <si>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</si>
  <si>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</si>
  <si>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</si>
  <si>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</si>
  <si>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</si>
  <si>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</si>
  <si>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</si>
  <si>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</si>
  <si>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</si>
  <si>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</si>
  <si>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</si>
  <si>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</si>
  <si>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</si>
  <si>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</si>
  <si>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</si>
  <si>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</si>
  <si>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</si>
  <si>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</si>
  <si>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</si>
  <si>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</si>
  <si>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</si>
  <si>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</si>
  <si>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</si>
  <si>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</si>
  <si>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</si>
  <si>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</si>
  <si>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</si>
  <si>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</si>
  <si>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</si>
  <si>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</si>
  <si>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</si>
  <si>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</si>
  <si>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</si>
  <si>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</si>
  <si>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</si>
  <si>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</si>
  <si>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</si>
  <si>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</si>
  <si>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</si>
  <si>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</si>
  <si>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</si>
  <si>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</si>
  <si>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</si>
  <si>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</si>
  <si>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</si>
  <si>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</si>
  <si>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</si>
  <si>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</si>
  <si>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</si>
  <si>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</si>
  <si>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</si>
  <si>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</si>
  <si>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</si>
  <si>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</si>
  <si>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</si>
  <si>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</si>
  <si>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</si>
  <si>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</si>
  <si>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</si>
  <si>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</si>
  <si>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</si>
  <si>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</si>
  <si>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</si>
  <si>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</si>
  <si>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</si>
  <si>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</si>
  <si>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</si>
  <si>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</si>
  <si>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</si>
  <si>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</si>
  <si>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</si>
  <si>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</si>
  <si>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</si>
  <si>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</si>
  <si>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</si>
  <si>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</si>
  <si>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</si>
  <si>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</si>
  <si>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</si>
  <si>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</si>
  <si>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</si>
  <si>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</si>
  <si>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</si>
  <si>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</si>
  <si>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</si>
  <si>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</si>
  <si>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</si>
  <si>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</si>
  <si>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</si>
  <si>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</si>
  <si>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</si>
  <si>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</si>
  <si>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</si>
  <si>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</si>
  <si>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</si>
  <si>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</si>
  <si>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</si>
  <si>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</si>
  <si>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</si>
  <si>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</si>
  <si>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</si>
  <si>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</si>
  <si>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</si>
  <si>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</si>
  <si>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</si>
  <si>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</si>
  <si>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</si>
  <si>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</si>
  <si>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</si>
  <si>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</si>
  <si>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</si>
  <si>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</si>
  <si>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</si>
  <si>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</si>
  <si>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</si>
  <si>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</si>
  <si>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</si>
  <si>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</si>
  <si>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</si>
  <si>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</si>
  <si>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</si>
  <si>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</si>
  <si>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</si>
  <si>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</si>
  <si>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</si>
  <si>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</si>
  <si>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</si>
  <si>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</si>
  <si>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</si>
  <si>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</si>
  <si>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</si>
  <si>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</si>
  <si>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</si>
  <si>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</si>
  <si>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</si>
  <si>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</si>
  <si>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</si>
  <si>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</si>
  <si>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</si>
  <si>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</si>
  <si>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</si>
  <si>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</si>
  <si>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</si>
  <si>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</si>
  <si>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</si>
  <si>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</si>
  <si>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</si>
  <si>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</si>
  <si>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</si>
  <si>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</si>
  <si>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</si>
  <si>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</si>
  <si>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</si>
  <si>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</si>
  <si>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</si>
  <si>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</si>
  <si>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</si>
  <si>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</si>
  <si>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</si>
  <si>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</si>
  <si>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</si>
  <si>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</si>
  <si>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</si>
  <si>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</si>
  <si>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</si>
  <si>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</si>
  <si>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</si>
  <si>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</si>
  <si>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</si>
  <si>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</si>
  <si>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</si>
  <si>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</si>
  <si>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</si>
  <si>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</si>
  <si>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</si>
  <si>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</si>
  <si>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</si>
  <si>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</si>
  <si>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</si>
  <si>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</si>
  <si>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</si>
  <si>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</si>
  <si>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</si>
  <si>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</si>
  <si>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</si>
  <si>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</si>
  <si>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</si>
  <si>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</si>
  <si>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</si>
  <si>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</si>
  <si>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</si>
  <si>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</si>
  <si>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</si>
  <si>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</si>
  <si>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</si>
  <si>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</si>
  <si>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</si>
  <si>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</si>
  <si>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</si>
  <si>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</si>
  <si>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</si>
  <si>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</si>
  <si>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</si>
  <si>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</si>
  <si>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</si>
  <si>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</si>
  <si>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</si>
  <si>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</si>
  <si>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</si>
  <si>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</si>
  <si>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</si>
  <si>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</si>
  <si>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</si>
  <si>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</si>
  <si>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</si>
  <si>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</si>
  <si>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</si>
  <si>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</si>
  <si>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</si>
  <si>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</si>
  <si>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</si>
  <si>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</si>
  <si>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</si>
  <si>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</si>
  <si>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</si>
  <si>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</si>
  <si>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</si>
  <si>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</si>
  <si>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</si>
  <si>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</si>
  <si>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</si>
  <si>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</si>
  <si>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</si>
  <si>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</si>
  <si>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</si>
  <si>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</si>
  <si>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</si>
  <si>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</si>
  <si>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</si>
  <si>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</si>
  <si>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</si>
  <si>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</si>
  <si>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</si>
  <si>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</si>
  <si>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</si>
  <si>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</si>
  <si>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</si>
  <si>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</si>
  <si>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</si>
  <si>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</si>
  <si>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</si>
  <si>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</si>
  <si>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</si>
  <si>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</si>
  <si>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</si>
  <si>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</si>
  <si>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</si>
  <si>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</si>
  <si>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</si>
  <si>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</si>
  <si>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</si>
  <si>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</si>
  <si>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</si>
  <si>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</si>
  <si>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</si>
  <si>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</si>
  <si>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</si>
  <si>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</si>
  <si>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</si>
  <si>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</si>
  <si>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</si>
  <si>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</si>
  <si>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</si>
  <si>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</si>
  <si>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</si>
  <si>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</si>
  <si>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</si>
  <si>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</si>
  <si>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</si>
  <si>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</si>
  <si>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</si>
  <si>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</si>
  <si>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</si>
  <si>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</si>
  <si>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</si>
  <si>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</si>
  <si>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</si>
  <si>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</si>
  <si>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</si>
  <si>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</si>
  <si>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</si>
  <si>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</si>
  <si>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</si>
  <si>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</si>
  <si>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</si>
  <si>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</si>
  <si>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</si>
  <si>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</si>
  <si>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</si>
  <si>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</si>
  <si>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</si>
  <si>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</si>
  <si>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</si>
  <si>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</si>
  <si>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</si>
  <si>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</si>
  <si>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</si>
  <si>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</si>
  <si>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</si>
  <si>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</si>
  <si>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</si>
  <si>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</si>
  <si>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</si>
  <si>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</si>
  <si>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</si>
  <si>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</si>
  <si>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</si>
  <si>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</si>
  <si>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</si>
  <si>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</si>
  <si>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</si>
  <si>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</si>
  <si>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</si>
  <si>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</si>
  <si>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</si>
  <si>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</si>
  <si>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</si>
  <si>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</si>
  <si>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</si>
  <si>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</si>
  <si>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</si>
  <si>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</si>
  <si>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</si>
  <si>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</si>
  <si>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</si>
  <si>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</si>
  <si>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</si>
  <si>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</si>
  <si>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</si>
  <si>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</si>
  <si>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</si>
  <si>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</si>
  <si>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</si>
  <si>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</si>
  <si>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</si>
  <si>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</si>
  <si>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</si>
  <si>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</si>
  <si>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</si>
  <si>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</si>
  <si>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</si>
  <si>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</si>
  <si>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</si>
  <si>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</si>
  <si>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</si>
  <si>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</si>
  <si>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</si>
  <si>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</si>
  <si>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</si>
  <si>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</si>
  <si>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</si>
  <si>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</si>
  <si>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</si>
  <si>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</si>
  <si>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</si>
  <si>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</si>
  <si>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</si>
  <si>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</si>
  <si>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</si>
  <si>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</si>
  <si>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</si>
  <si>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</si>
  <si>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</si>
  <si>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</si>
  <si>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</si>
  <si>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</si>
  <si>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</si>
  <si>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</si>
  <si>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</si>
  <si>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</si>
  <si>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</si>
  <si>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</si>
  <si>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</si>
  <si>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</si>
  <si>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</si>
  <si>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</si>
  <si>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</si>
  <si>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</si>
  <si>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</si>
  <si>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</si>
  <si>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</si>
  <si>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</si>
  <si>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</si>
  <si>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</si>
  <si>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</si>
  <si>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</si>
  <si>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</si>
  <si>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</si>
  <si>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</si>
  <si>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</si>
  <si>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</si>
  <si>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</si>
  <si>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</si>
  <si>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</si>
  <si>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</si>
  <si>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</si>
  <si>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</si>
  <si>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</si>
  <si>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</si>
  <si>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</si>
  <si>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</si>
  <si>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</si>
  <si>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</si>
  <si>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</si>
  <si>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</si>
  <si>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</si>
  <si>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</si>
  <si>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</si>
  <si>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</si>
  <si>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</si>
  <si>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</si>
  <si>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</si>
  <si>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</si>
  <si>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</si>
  <si>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</si>
  <si>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</si>
  <si>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</si>
  <si>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</si>
  <si>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</si>
  <si>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</si>
  <si>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</si>
  <si>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</si>
  <si>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</si>
  <si>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</si>
  <si>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</si>
  <si>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</si>
  <si>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</si>
  <si>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</si>
  <si>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</si>
  <si>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</si>
  <si>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</si>
  <si>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</si>
  <si>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</si>
  <si>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</si>
  <si>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</si>
  <si>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</si>
  <si>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</si>
  <si>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</si>
  <si>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</si>
  <si>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</si>
  <si>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</si>
  <si>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</si>
  <si>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</si>
  <si>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</si>
  <si>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</si>
  <si>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</si>
  <si>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</si>
  <si>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</si>
  <si>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</si>
  <si>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</si>
  <si>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</si>
  <si>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</si>
  <si>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</si>
  <si>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</si>
  <si>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</si>
  <si>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</si>
  <si>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</si>
  <si>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</si>
  <si>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</si>
  <si>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</si>
  <si>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</si>
  <si>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</si>
  <si>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</si>
  <si>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</si>
  <si>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</si>
  <si>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</si>
  <si>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</si>
  <si>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</si>
  <si>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</si>
  <si>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</si>
  <si>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</si>
  <si>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</si>
  <si>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</si>
  <si>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</si>
  <si>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</si>
  <si>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</si>
  <si>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</si>
  <si>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</si>
  <si>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</si>
  <si>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</si>
  <si>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</si>
  <si>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</si>
  <si>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</si>
  <si>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</si>
  <si>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</si>
  <si>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</si>
  <si>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</si>
  <si>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</si>
  <si>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</si>
  <si>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</si>
  <si>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</si>
  <si>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</si>
  <si>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</si>
  <si>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</si>
  <si>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</si>
  <si>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</si>
  <si>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</si>
  <si>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</si>
  <si>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</si>
  <si>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</si>
  <si>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</si>
  <si>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</si>
  <si>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</si>
  <si>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</si>
  <si>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</si>
  <si>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</si>
  <si>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</si>
  <si>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</si>
  <si>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</si>
  <si>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</si>
  <si>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</si>
  <si>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</si>
  <si>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</si>
  <si>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</si>
  <si>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</si>
  <si>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</si>
  <si>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</si>
  <si>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</si>
  <si>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</si>
  <si>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</si>
  <si>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</si>
  <si>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</si>
  <si>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</si>
  <si>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</si>
  <si>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</si>
  <si>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</si>
  <si>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</si>
  <si>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</si>
  <si>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</si>
  <si>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</si>
  <si>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</si>
  <si>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</si>
  <si>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</si>
  <si>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</si>
  <si>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</si>
  <si>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</si>
  <si>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</si>
  <si>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</si>
  <si>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</si>
  <si>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</si>
  <si>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</si>
  <si>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</si>
  <si>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</si>
  <si>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</si>
  <si>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</si>
  <si>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</si>
  <si>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</si>
  <si>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</si>
  <si>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</si>
  <si>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</si>
  <si>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</si>
  <si>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</si>
  <si>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</si>
  <si>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</si>
  <si>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</si>
  <si>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</si>
  <si>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</si>
  <si>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</si>
  <si>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</si>
  <si>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</si>
  <si>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</si>
  <si>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</si>
  <si>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</si>
  <si>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</si>
  <si>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</si>
  <si>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</si>
  <si>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</si>
  <si>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</si>
  <si>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</si>
  <si>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</si>
  <si>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</si>
  <si>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</si>
  <si>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</si>
  <si>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</si>
  <si>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</si>
  <si>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</si>
  <si>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</si>
  <si>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</si>
  <si>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</si>
  <si>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</si>
  <si>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</si>
  <si>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</si>
  <si>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</si>
  <si>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</si>
  <si>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</si>
  <si>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</si>
  <si>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</si>
  <si>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</si>
  <si>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</si>
  <si>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</si>
  <si>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</si>
  <si>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</si>
  <si>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</si>
  <si>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</si>
  <si>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</si>
  <si>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</si>
  <si>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</si>
  <si>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</si>
  <si>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</si>
  <si>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</si>
  <si>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</si>
  <si>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</si>
  <si>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</si>
  <si>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</si>
  <si>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</si>
  <si>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</si>
  <si>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</si>
  <si>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</si>
  <si>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</si>
  <si>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</si>
  <si>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</si>
  <si>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</si>
  <si>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</si>
  <si>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</si>
  <si>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</si>
  <si>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</si>
  <si>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</si>
  <si>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</si>
  <si>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</si>
  <si>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</si>
  <si>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</si>
  <si>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</si>
  <si>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</si>
  <si>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</si>
  <si>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</si>
  <si>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</si>
  <si>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</si>
  <si>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</si>
  <si>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</si>
  <si>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</si>
  <si>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</si>
  <si>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</si>
  <si>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</si>
  <si>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</si>
  <si>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</si>
  <si>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</si>
  <si>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</si>
  <si>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</si>
  <si>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</si>
  <si>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</si>
  <si>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</si>
  <si>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</si>
  <si>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</si>
  <si>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</si>
  <si>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</si>
  <si>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</si>
  <si>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</si>
  <si>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</si>
  <si>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</si>
  <si>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</si>
  <si>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</si>
  <si>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</si>
  <si>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</si>
  <si>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</si>
  <si>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</si>
  <si>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</si>
  <si>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</si>
  <si>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</si>
  <si>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</si>
  <si>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</si>
  <si>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</si>
  <si>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</si>
  <si>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</si>
  <si>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</si>
  <si>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</si>
  <si>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</si>
  <si>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</si>
  <si>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</si>
  <si>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</si>
  <si>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</si>
  <si>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</si>
  <si>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</si>
  <si>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</si>
  <si>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</si>
  <si>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</si>
  <si>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</si>
  <si>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</si>
  <si>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</si>
  <si>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</si>
  <si>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</si>
  <si>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</si>
  <si>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</si>
  <si>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</si>
  <si>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</si>
  <si>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</si>
  <si>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</si>
  <si>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</si>
  <si>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</si>
  <si>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</si>
  <si>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</si>
  <si>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</si>
  <si>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</si>
  <si>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</si>
  <si>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</si>
  <si>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</si>
  <si>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</si>
  <si>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</si>
  <si>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</si>
  <si>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</si>
  <si>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</si>
  <si>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</si>
  <si>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</si>
  <si>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</si>
  <si>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</si>
  <si>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</si>
  <si>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</si>
  <si>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</si>
  <si>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</si>
  <si>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</si>
  <si>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</si>
  <si>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</si>
  <si>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</si>
  <si>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</si>
  <si>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</si>
  <si>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</si>
  <si>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</si>
  <si>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</si>
  <si>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</si>
  <si>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</si>
  <si>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</si>
  <si>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</si>
  <si>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</si>
  <si>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</si>
  <si>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</si>
  <si>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</si>
  <si>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</si>
  <si>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</si>
  <si>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</si>
  <si>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</si>
  <si>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</si>
  <si>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</si>
  <si>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</si>
  <si>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</si>
  <si>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</si>
  <si>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</si>
  <si>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</si>
  <si>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</si>
  <si>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</si>
  <si>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</si>
  <si>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</si>
  <si>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</si>
  <si>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</si>
  <si>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</si>
  <si>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</si>
  <si>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</si>
  <si>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</si>
  <si>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</si>
  <si>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</si>
  <si>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</si>
  <si>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</si>
  <si>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</si>
  <si>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</si>
  <si>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</si>
  <si>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</si>
  <si>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</si>
  <si>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</si>
  <si>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</si>
  <si>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</si>
  <si>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</si>
  <si>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</si>
  <si>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</si>
  <si>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</si>
  <si>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</si>
  <si>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</si>
  <si>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</si>
  <si>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</si>
  <si>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</si>
  <si>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</si>
  <si>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</si>
  <si>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</si>
  <si>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</si>
  <si>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</si>
  <si>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</si>
  <si>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</si>
  <si>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</si>
  <si>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</si>
  <si>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</si>
  <si>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</si>
  <si>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</si>
  <si>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</si>
  <si>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</si>
  <si>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</si>
  <si>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</si>
  <si>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</si>
  <si>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</si>
  <si>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</si>
  <si>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</si>
  <si>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</si>
  <si>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</si>
  <si>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</si>
  <si>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</si>
  <si>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</si>
  <si>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</si>
  <si>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</si>
  <si>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</si>
  <si>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</si>
  <si>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</si>
  <si>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</si>
  <si>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</si>
  <si>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</si>
  <si>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</si>
  <si>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</si>
  <si>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</si>
  <si>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</si>
  <si>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</si>
  <si>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</si>
  <si>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</si>
  <si>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</si>
  <si>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</si>
  <si>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</si>
  <si>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</si>
  <si>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</si>
  <si>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</si>
  <si>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</si>
  <si>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</si>
  <si>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</si>
  <si>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</si>
  <si>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</si>
  <si>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</si>
  <si>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</si>
  <si>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</si>
  <si>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</si>
  <si>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</si>
  <si>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</si>
  <si>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</si>
  <si>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</si>
  <si>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</si>
  <si>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</si>
  <si>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</si>
  <si>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</si>
  <si>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</si>
  <si>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</si>
  <si>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</si>
  <si>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</si>
  <si>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</si>
  <si>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</si>
  <si>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</si>
  <si>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</si>
  <si>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</si>
  <si>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</si>
  <si>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</si>
  <si>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</si>
  <si>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</si>
  <si>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</si>
  <si>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</si>
  <si>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</si>
  <si>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</si>
  <si>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</si>
  <si>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</si>
  <si>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</si>
  <si>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</si>
  <si>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</si>
  <si>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</si>
  <si>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</si>
  <si>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</si>
  <si>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</si>
  <si>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</si>
  <si>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</si>
  <si>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</si>
  <si>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</si>
  <si>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</si>
  <si>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</si>
  <si>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</si>
  <si>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</si>
  <si>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</si>
  <si>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</si>
  <si>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</si>
  <si>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</si>
  <si>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</si>
  <si>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</si>
  <si>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</si>
  <si>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</si>
  <si>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</si>
  <si>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</si>
  <si>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</si>
  <si>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</si>
  <si>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</si>
  <si>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</si>
  <si>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</si>
  <si>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</si>
  <si>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</si>
  <si>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</si>
  <si>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</si>
  <si>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</si>
  <si>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</si>
  <si>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</si>
  <si>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</si>
  <si>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</si>
  <si>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</si>
  <si>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</si>
  <si>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</si>
  <si>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</si>
  <si>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</si>
  <si>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</si>
  <si>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</si>
  <si>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</si>
  <si>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</si>
  <si>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</si>
  <si>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</si>
  <si>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</si>
  <si>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</si>
  <si>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</si>
  <si>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</si>
  <si>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</si>
  <si>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</si>
  <si>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</si>
  <si>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</si>
  <si>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</si>
  <si>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</si>
  <si>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</si>
  <si>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</si>
  <si>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</si>
  <si>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</si>
  <si>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</si>
  <si>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</si>
  <si>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</si>
  <si>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</si>
  <si>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</si>
  <si>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</si>
  <si>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</si>
  <si>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</si>
  <si>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</si>
  <si>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</si>
  <si>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</si>
  <si>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</si>
  <si>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</si>
  <si>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</si>
  <si>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</si>
  <si>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</si>
  <si>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</si>
  <si>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</si>
  <si>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</si>
  <si>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</si>
  <si>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</si>
  <si>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</si>
  <si>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</si>
  <si>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</si>
  <si>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</si>
  <si>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</si>
  <si>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</si>
  <si>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</si>
  <si>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</si>
  <si>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</si>
  <si>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</si>
  <si>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</si>
  <si>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</si>
  <si>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</si>
  <si>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</si>
  <si>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</si>
  <si>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</si>
  <si>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</si>
  <si>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</si>
  <si>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</si>
  <si>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</si>
  <si>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</si>
  <si>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</si>
  <si>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</si>
  <si>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</si>
  <si>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</si>
  <si>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</si>
  <si>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</si>
  <si>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</si>
  <si>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</si>
  <si>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</si>
  <si>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</si>
  <si>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</si>
  <si>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</si>
  <si>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</si>
  <si>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</si>
  <si>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</si>
  <si>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</si>
  <si>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</si>
  <si>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</si>
  <si>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</si>
  <si>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</si>
  <si>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</si>
  <si>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</si>
  <si>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</si>
  <si>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</si>
  <si>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</si>
  <si>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</si>
  <si>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</si>
  <si>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</si>
  <si>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</si>
  <si>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</si>
  <si>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</si>
  <si>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</si>
  <si>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</si>
  <si>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</si>
  <si>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</si>
  <si>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</si>
  <si>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</si>
  <si>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</si>
  <si>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</si>
  <si>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</si>
  <si>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</si>
  <si>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</si>
  <si>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</si>
  <si>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</si>
  <si>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</si>
  <si>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</si>
  <si>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</si>
  <si>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</si>
  <si>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</si>
  <si>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</si>
  <si>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</si>
  <si>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</si>
  <si>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</si>
  <si>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</si>
  <si>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</si>
  <si>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</si>
  <si>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</si>
  <si>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</si>
  <si>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</si>
  <si>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</si>
  <si>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</si>
  <si>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</si>
  <si>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</si>
  <si>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</si>
  <si>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</si>
  <si>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</si>
  <si>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</si>
  <si>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</si>
  <si>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</si>
  <si>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</si>
  <si>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</si>
  <si>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</si>
  <si>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</si>
  <si>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</si>
  <si>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</si>
  <si>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</si>
  <si>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</si>
  <si>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</si>
  <si>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</si>
  <si>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</si>
  <si>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</si>
  <si>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</si>
  <si>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</si>
  <si>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</si>
  <si>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</si>
  <si>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</si>
  <si>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</si>
  <si>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</si>
  <si>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</si>
  <si>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</si>
  <si>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</si>
  <si>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</si>
  <si>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</si>
  <si>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</si>
  <si>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</si>
  <si>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</si>
  <si>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</si>
  <si>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</si>
  <si>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</si>
  <si>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</si>
  <si>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</si>
  <si>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</si>
  <si>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</si>
  <si>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</si>
  <si>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</si>
  <si>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</si>
  <si>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</si>
  <si>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</si>
  <si>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</si>
  <si>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</si>
  <si>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</si>
  <si>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</si>
  <si>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</si>
  <si>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</si>
  <si>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</si>
  <si>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</si>
  <si>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</si>
  <si>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</si>
  <si>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</si>
  <si>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</si>
  <si>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</si>
  <si>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</si>
  <si>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</si>
  <si>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</si>
  <si>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</si>
  <si>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</si>
  <si>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</si>
  <si>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</si>
  <si>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</si>
  <si>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</si>
  <si>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</si>
  <si>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</si>
  <si>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</si>
  <si>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</si>
  <si>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</si>
  <si>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</si>
  <si>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</si>
  <si>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</si>
  <si>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</si>
  <si>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</si>
  <si>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</si>
  <si>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</si>
  <si>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</si>
  <si>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</si>
  <si>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</si>
  <si>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</si>
  <si>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</si>
  <si>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</si>
  <si>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</si>
  <si>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</si>
  <si>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</si>
  <si>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</si>
  <si>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</si>
  <si>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</si>
  <si>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</si>
  <si>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</si>
  <si>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</si>
  <si>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</si>
  <si>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</si>
  <si>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</si>
  <si>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</si>
  <si>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</si>
  <si>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</si>
  <si>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</si>
  <si>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</si>
  <si>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</si>
  <si>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</si>
  <si>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</si>
  <si>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</si>
  <si>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</si>
  <si>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</si>
  <si>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</si>
  <si>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</si>
  <si>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</si>
  <si>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</si>
  <si>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</si>
  <si>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</si>
  <si>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</si>
  <si>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</si>
  <si>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</si>
  <si>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</si>
  <si>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</si>
  <si>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</si>
  <si>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</si>
  <si>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</si>
  <si>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</si>
  <si>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</si>
  <si>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</si>
  <si>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</si>
  <si>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</si>
  <si>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</si>
  <si>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</si>
  <si>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</si>
  <si>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</si>
  <si>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</si>
  <si>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</si>
  <si>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</si>
  <si>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</si>
  <si>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</si>
  <si>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</si>
  <si>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</si>
  <si>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</si>
  <si>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</si>
  <si>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</si>
  <si>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</si>
  <si>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</si>
  <si>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</si>
  <si>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</si>
  <si>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</si>
  <si>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</si>
  <si>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</si>
  <si>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</si>
  <si>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</si>
  <si>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</si>
  <si>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</si>
  <si>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</si>
  <si>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</si>
  <si>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</si>
  <si>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</si>
  <si>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</si>
  <si>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</si>
  <si>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</si>
  <si>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</si>
  <si>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</si>
  <si>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</si>
  <si>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</si>
  <si>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</si>
  <si>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</si>
  <si>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</si>
  <si>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</si>
  <si>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</si>
  <si>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</si>
  <si>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</si>
  <si>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</si>
  <si>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</si>
  <si>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</si>
  <si>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</si>
  <si>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</si>
  <si>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</si>
  <si>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</si>
  <si>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</si>
  <si>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</si>
  <si>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</si>
  <si>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</si>
  <si>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</si>
  <si>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</si>
  <si>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</si>
  <si>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</si>
  <si>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</si>
  <si>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</si>
  <si>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</si>
  <si>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</si>
  <si>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</si>
  <si>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</si>
  <si>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</si>
  <si>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</si>
  <si>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</si>
  <si>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</si>
  <si>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</si>
  <si>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</si>
  <si>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</si>
  <si>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</si>
  <si>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</si>
  <si>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</si>
  <si>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</si>
  <si>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</si>
  <si>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</si>
  <si>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</si>
  <si>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</si>
  <si>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</si>
  <si>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</si>
  <si>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</si>
  <si>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</si>
  <si>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</si>
  <si>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</si>
  <si>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</si>
  <si>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</si>
  <si>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</si>
  <si>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</si>
  <si>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</si>
  <si>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</si>
  <si>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</si>
  <si>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</si>
  <si>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</si>
  <si>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</si>
  <si>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</si>
  <si>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</si>
  <si>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</si>
  <si>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</si>
  <si>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</si>
  <si>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</si>
  <si>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</si>
  <si>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</si>
  <si>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</si>
  <si>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</si>
  <si>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</si>
  <si>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</si>
  <si>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</si>
  <si>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</si>
  <si>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</si>
  <si>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</si>
  <si>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</si>
  <si>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</si>
  <si>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</si>
  <si>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</si>
  <si>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</si>
  <si>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</si>
  <si>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</si>
  <si>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</si>
  <si>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</si>
  <si>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</si>
  <si>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</si>
  <si>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</si>
  <si>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</si>
  <si>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</si>
  <si>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</si>
  <si>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</si>
  <si>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</si>
  <si>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</si>
  <si>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</si>
  <si>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</si>
  <si>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</si>
  <si>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</si>
  <si>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</si>
  <si>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</si>
  <si>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</si>
  <si>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</si>
  <si>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</si>
  <si>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</si>
  <si>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</si>
  <si>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</si>
  <si>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</si>
  <si>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</si>
  <si>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</si>
  <si>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</si>
  <si>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</si>
  <si>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</si>
  <si>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</si>
  <si>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</si>
  <si>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</si>
  <si>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</si>
  <si>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</si>
  <si>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</si>
  <si>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</si>
  <si>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</si>
  <si>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</si>
  <si>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</si>
  <si>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</si>
  <si>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</si>
  <si>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</si>
  <si>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</si>
  <si>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</si>
  <si>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</si>
  <si>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</si>
  <si>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</si>
  <si>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</si>
  <si>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</si>
  <si>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</si>
  <si>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</si>
  <si>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</si>
  <si>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</si>
  <si>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</si>
  <si>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</si>
  <si>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</si>
  <si>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</si>
  <si>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</si>
  <si>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</si>
  <si>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</si>
  <si>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</si>
  <si>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</si>
  <si>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</si>
  <si>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</si>
  <si>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</si>
  <si>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</si>
  <si>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</si>
  <si>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</si>
  <si>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</si>
  <si>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</si>
  <si>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</si>
  <si>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</si>
  <si>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</si>
  <si>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</si>
  <si>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</si>
  <si>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</si>
  <si>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</si>
  <si>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</si>
  <si>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</si>
  <si>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</si>
  <si>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</si>
  <si>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</si>
  <si>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</si>
  <si>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</si>
  <si>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</si>
  <si>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</si>
  <si>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</si>
  <si>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</si>
  <si>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</si>
  <si>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</si>
  <si>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</si>
  <si>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</si>
  <si>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</si>
  <si>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</si>
  <si>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</si>
  <si>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</si>
  <si>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</si>
  <si>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</si>
  <si>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</si>
  <si>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</si>
  <si>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</si>
  <si>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</si>
  <si>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</si>
  <si>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</si>
  <si>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</si>
  <si>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</si>
  <si>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</si>
  <si>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</si>
  <si>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</si>
  <si>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</si>
  <si>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</si>
  <si>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</si>
  <si>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</si>
  <si>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</si>
  <si>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</si>
  <si>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</si>
  <si>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</si>
  <si>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</si>
  <si>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</si>
  <si>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</si>
  <si>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</si>
  <si>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</si>
  <si>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</si>
  <si>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</si>
  <si>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</si>
  <si>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</si>
  <si>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</si>
  <si>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</si>
  <si>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</si>
  <si>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</si>
  <si>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</si>
  <si>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</si>
  <si>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</si>
  <si>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</si>
  <si>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</si>
  <si>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</si>
  <si>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</si>
  <si>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</si>
  <si>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</si>
  <si>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</si>
  <si>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</si>
  <si>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</si>
  <si>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</si>
  <si>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</si>
  <si>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</si>
  <si>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</si>
  <si>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</si>
  <si>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</si>
  <si>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</si>
  <si>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</si>
  <si>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</si>
  <si>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</si>
  <si>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</si>
  <si>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</si>
  <si>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</si>
  <si>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</si>
  <si>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</si>
  <si>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</si>
  <si>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</si>
  <si>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</si>
  <si>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</si>
  <si>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</si>
  <si>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</si>
  <si>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</si>
  <si>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</si>
  <si>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</si>
  <si>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</si>
  <si>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</si>
  <si>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</si>
  <si>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</si>
  <si>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</si>
  <si>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</si>
  <si>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</si>
  <si>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</si>
  <si>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</si>
  <si>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</si>
  <si>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</si>
  <si>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</si>
  <si>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</si>
  <si>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</si>
  <si>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</si>
  <si>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</si>
  <si>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</si>
  <si>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</si>
  <si>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</si>
  <si>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</si>
  <si>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</si>
  <si>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</si>
  <si>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</si>
  <si>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</si>
  <si>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</si>
  <si>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</si>
  <si>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</si>
  <si>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</si>
  <si>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</si>
  <si>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</si>
  <si>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</si>
  <si>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</si>
  <si>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</si>
  <si>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</si>
  <si>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</si>
  <si>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</si>
  <si>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</si>
  <si>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</si>
  <si>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</si>
  <si>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</si>
  <si>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</si>
  <si>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</si>
  <si>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</si>
  <si>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</si>
  <si>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</si>
  <si>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</si>
  <si>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</si>
  <si>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</si>
  <si>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</si>
  <si>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</si>
  <si>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</si>
  <si>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</si>
  <si>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</si>
  <si>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</si>
  <si>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</si>
  <si>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</si>
  <si>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</si>
  <si>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</si>
  <si>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</si>
  <si>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</si>
  <si>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</si>
  <si>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</si>
  <si>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</si>
  <si>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</si>
  <si>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</si>
  <si>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</si>
  <si>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</si>
  <si>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</si>
  <si>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</si>
  <si>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</si>
  <si>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</si>
  <si>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</si>
  <si>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</si>
  <si>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</si>
  <si>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</si>
  <si>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</si>
  <si>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</si>
  <si>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</si>
  <si>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</si>
  <si>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</si>
  <si>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</si>
  <si>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</si>
  <si>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</si>
  <si>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</si>
  <si>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</si>
  <si>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</si>
  <si>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</si>
  <si>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</si>
  <si>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</si>
  <si>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</si>
  <si>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</si>
  <si>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</si>
  <si>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</si>
  <si>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</si>
  <si>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</si>
  <si>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</si>
  <si>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</si>
  <si>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</si>
  <si>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</si>
  <si>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</si>
  <si>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</si>
  <si>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</si>
  <si>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</si>
  <si>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</si>
  <si>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</si>
  <si>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</si>
  <si>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</si>
  <si>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</si>
  <si>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</si>
  <si>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</si>
  <si>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</si>
  <si>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</si>
  <si>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</si>
  <si>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</si>
  <si>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</si>
  <si>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</si>
  <si>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</si>
  <si>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</si>
  <si>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</si>
  <si>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</si>
  <si>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</si>
  <si>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</si>
  <si>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</si>
  <si>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</si>
  <si>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</si>
  <si>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</si>
  <si>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</si>
  <si>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</si>
  <si>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</si>
  <si>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</si>
  <si>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</si>
  <si>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</si>
  <si>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</si>
  <si>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</si>
  <si>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</si>
  <si>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</si>
  <si>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</si>
  <si>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</si>
  <si>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</si>
  <si>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</si>
  <si>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</si>
  <si>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</si>
  <si>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</si>
  <si>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</si>
  <si>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</si>
  <si>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</si>
  <si>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</si>
  <si>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</si>
  <si>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</si>
  <si>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</si>
  <si>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</si>
  <si>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</si>
  <si>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</si>
  <si>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</si>
  <si>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</si>
  <si>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</si>
  <si>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</si>
  <si>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</si>
  <si>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</si>
  <si>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</si>
  <si>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</si>
  <si>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</si>
  <si>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</si>
  <si>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</si>
  <si>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</si>
  <si>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</si>
  <si>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</si>
  <si>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</si>
  <si>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</si>
  <si>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</si>
  <si>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</si>
  <si>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</si>
  <si>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</si>
  <si>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</si>
  <si>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</si>
  <si>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</si>
  <si>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</si>
  <si>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</si>
  <si>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</si>
  <si>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</si>
  <si>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</si>
  <si>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</si>
  <si>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</si>
  <si>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</si>
  <si>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</si>
  <si>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</si>
  <si>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</si>
  <si>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</si>
  <si>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</si>
  <si>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</si>
  <si>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</si>
  <si>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</si>
  <si>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</si>
  <si>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</si>
  <si>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</si>
  <si>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</si>
  <si>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</si>
  <si>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</si>
  <si>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</si>
  <si>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</si>
  <si>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</si>
  <si>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</si>
  <si>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</si>
  <si>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</si>
  <si>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</si>
  <si>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</si>
  <si>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</si>
  <si>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</si>
  <si>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</si>
  <si>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</si>
  <si>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</si>
  <si>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</si>
  <si>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</si>
  <si>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</si>
  <si>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</si>
  <si>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</si>
  <si>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</si>
  <si>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</si>
  <si>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</si>
  <si>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</si>
  <si>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</si>
  <si>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</si>
  <si>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</si>
  <si>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</si>
  <si>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</si>
  <si>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</si>
  <si>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</si>
  <si>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</si>
  <si>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</si>
  <si>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</si>
  <si>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</si>
  <si>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</si>
  <si>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</si>
  <si>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</si>
  <si>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</si>
  <si>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</si>
  <si>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</si>
  <si>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</si>
  <si>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</si>
  <si>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</si>
  <si>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</si>
  <si>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</si>
  <si>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</si>
  <si>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</si>
  <si>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</si>
  <si>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</si>
  <si>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</si>
  <si>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</si>
  <si>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</si>
  <si>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</si>
  <si>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</si>
  <si>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</si>
  <si>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</si>
  <si>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</si>
  <si>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</si>
  <si>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</si>
  <si>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</si>
  <si>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</si>
  <si>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</si>
  <si>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</si>
  <si>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</si>
  <si>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</si>
  <si>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</si>
  <si>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</si>
  <si>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</si>
  <si>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</si>
  <si>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</si>
  <si>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</si>
  <si>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</si>
  <si>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</si>
  <si>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</si>
  <si>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</si>
  <si>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</si>
  <si>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</si>
  <si>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</si>
  <si>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</si>
  <si>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</si>
  <si>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</si>
  <si>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</si>
  <si>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</si>
  <si>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</si>
  <si>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</si>
  <si>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</si>
  <si>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</si>
  <si>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</si>
  <si>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</si>
  <si>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</si>
  <si>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</si>
  <si>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</si>
  <si>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</si>
  <si>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</si>
  <si>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</si>
  <si>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</si>
  <si>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</si>
  <si>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</si>
  <si>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</si>
  <si>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</si>
  <si>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</si>
  <si>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</si>
  <si>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</si>
  <si>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</si>
  <si>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</si>
  <si>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</si>
  <si>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</si>
  <si>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</si>
  <si>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</si>
  <si>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</si>
  <si>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</si>
  <si>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</si>
  <si>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</si>
  <si>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</si>
  <si>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</si>
  <si>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</si>
  <si>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</si>
  <si>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</si>
  <si>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</si>
  <si>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</si>
  <si>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</si>
  <si>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</si>
  <si>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</si>
  <si>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</si>
  <si>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</si>
  <si>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</si>
  <si>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</si>
  <si>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</si>
  <si>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</si>
  <si>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</si>
  <si>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</si>
  <si>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</si>
  <si>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</si>
  <si>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</si>
  <si>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</si>
  <si>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</si>
  <si>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</si>
  <si>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</si>
  <si>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</si>
  <si>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</si>
  <si>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</si>
  <si>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</si>
  <si>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</si>
  <si>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</si>
  <si>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</si>
  <si>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</si>
  <si>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</si>
  <si>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</si>
  <si>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</si>
  <si>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</si>
  <si>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</si>
  <si>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</si>
  <si>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</si>
  <si>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</si>
  <si>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</si>
  <si>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</si>
  <si>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</si>
  <si>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</si>
  <si>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</si>
  <si>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</si>
  <si>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</si>
  <si>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</si>
  <si>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</si>
  <si>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</si>
  <si>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</si>
  <si>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</si>
  <si>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</si>
  <si>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</si>
  <si>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</si>
  <si>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</si>
  <si>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</si>
  <si>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</si>
  <si>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</si>
  <si>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</si>
  <si>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</si>
  <si>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</si>
  <si>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</si>
  <si>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</si>
  <si>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</si>
  <si>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</si>
  <si>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</si>
  <si>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</si>
  <si>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</si>
  <si>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</si>
  <si>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</si>
  <si>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</si>
  <si>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</si>
  <si>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</si>
  <si>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</si>
  <si>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</si>
  <si>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</si>
  <si>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</si>
  <si>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</si>
  <si>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</si>
  <si>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</si>
  <si>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</si>
  <si>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</si>
  <si>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</si>
  <si>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</si>
  <si>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</si>
  <si>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</si>
  <si>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</si>
  <si>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</si>
  <si>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</si>
  <si>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</si>
  <si>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</si>
  <si>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</si>
  <si>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</si>
  <si>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</si>
  <si>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</si>
  <si>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</si>
  <si>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</si>
  <si>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</si>
  <si>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</si>
  <si>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</si>
  <si>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</si>
  <si>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</si>
  <si>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</si>
  <si>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</si>
  <si>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</si>
  <si>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</si>
  <si>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</si>
  <si>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</si>
  <si>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</si>
  <si>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</si>
  <si>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</si>
  <si>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</si>
  <si>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</si>
  <si>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</si>
  <si>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</si>
  <si>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</si>
  <si>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</si>
  <si>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</si>
  <si>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</si>
  <si>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</si>
  <si>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</si>
  <si>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</si>
  <si>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</si>
  <si>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</si>
  <si>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</si>
  <si>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</si>
  <si>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</si>
  <si>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</si>
  <si>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</si>
  <si>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</si>
  <si>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</si>
  <si>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</si>
  <si>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</si>
  <si>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</si>
  <si>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</si>
  <si>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</si>
  <si>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</si>
  <si>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</si>
  <si>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</si>
  <si>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</si>
  <si>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</si>
  <si>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</si>
  <si>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</si>
  <si>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</si>
  <si>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</si>
  <si>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</si>
  <si>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</si>
  <si>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</si>
  <si>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</si>
  <si>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</si>
  <si>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</si>
  <si>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</si>
  <si>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</si>
  <si>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</si>
  <si>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</si>
  <si>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</si>
  <si>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</si>
  <si>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</si>
  <si>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</si>
  <si>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</si>
  <si>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</si>
  <si>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</si>
  <si>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</si>
  <si>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</si>
  <si>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</si>
  <si>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</si>
  <si>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</si>
  <si>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</si>
  <si>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</si>
  <si>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</si>
  <si>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</si>
  <si>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</si>
  <si>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</si>
  <si>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</si>
  <si>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</si>
  <si>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</si>
  <si>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</si>
  <si>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</si>
  <si>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</si>
  <si>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</si>
  <si>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</si>
  <si>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</si>
  <si>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</si>
  <si>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</si>
  <si>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</si>
  <si>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</si>
  <si>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</si>
  <si>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</si>
  <si>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</si>
  <si>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</si>
  <si>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</si>
  <si>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</si>
  <si>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</si>
  <si>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</si>
  <si>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</si>
  <si>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</si>
  <si>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</si>
  <si>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</si>
  <si>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</si>
  <si>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</si>
  <si>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</si>
  <si>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</si>
  <si>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</si>
  <si>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</si>
  <si>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</si>
  <si>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</si>
  <si>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</si>
  <si>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</si>
  <si>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</si>
  <si>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</si>
  <si>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</si>
  <si>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</si>
  <si>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</si>
  <si>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</si>
  <si>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</si>
  <si>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</si>
  <si>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</si>
  <si>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</si>
  <si>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</si>
  <si>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</si>
  <si>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</si>
  <si>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</si>
  <si>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</si>
  <si>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</si>
  <si>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</si>
  <si>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</si>
  <si>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</si>
  <si>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</si>
  <si>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</si>
  <si>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</si>
  <si>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</si>
  <si>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</si>
  <si>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</si>
  <si>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</si>
  <si>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</si>
  <si>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</si>
  <si>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</si>
  <si>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</si>
  <si>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</si>
  <si>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</si>
  <si>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</si>
  <si>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</si>
  <si>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</si>
  <si>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</si>
  <si>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</si>
  <si>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</si>
  <si>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</si>
  <si>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</si>
  <si>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</si>
  <si>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</si>
  <si>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</si>
  <si>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</si>
  <si>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</si>
  <si>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</si>
  <si>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</si>
  <si>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</si>
  <si>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</si>
  <si>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</si>
  <si>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</si>
  <si>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</si>
  <si>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</si>
  <si>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</si>
  <si>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</si>
  <si>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</si>
  <si>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</si>
  <si>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</si>
  <si>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</si>
  <si>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</si>
  <si>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</si>
  <si>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</si>
  <si>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</si>
  <si>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</si>
  <si>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</si>
  <si>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</si>
  <si>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</si>
  <si>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</si>
  <si>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</si>
  <si>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</si>
  <si>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</si>
  <si>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</si>
  <si>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</si>
  <si>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</si>
  <si>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</si>
  <si>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</si>
  <si>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</si>
  <si>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</si>
  <si>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</si>
  <si>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</si>
  <si>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</si>
  <si>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</si>
  <si>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</si>
  <si>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</si>
  <si>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</si>
  <si>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</si>
  <si>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</si>
  <si>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</si>
  <si>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</si>
  <si>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</si>
  <si>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</si>
  <si>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</si>
  <si>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</si>
  <si>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</si>
  <si>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</si>
  <si>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</si>
  <si>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</si>
  <si>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</si>
  <si>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</si>
  <si>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</si>
  <si>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</si>
  <si>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</si>
  <si>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</si>
  <si>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</si>
  <si>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</si>
  <si>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</si>
  <si>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</si>
  <si>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</si>
  <si>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</si>
  <si>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</si>
  <si>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</si>
  <si>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</si>
  <si>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</si>
  <si>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</si>
  <si>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</si>
  <si>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</si>
  <si>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</si>
  <si>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</si>
  <si>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</si>
  <si>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</si>
  <si>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</si>
  <si>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</si>
  <si>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</si>
  <si>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</si>
  <si>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</si>
  <si>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</si>
  <si>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</si>
  <si>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</si>
  <si>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</si>
  <si>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</si>
  <si>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</si>
  <si>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</si>
  <si>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</si>
  <si>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</si>
  <si>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</si>
  <si>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</si>
  <si>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</si>
  <si>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</si>
  <si>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</si>
  <si>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</si>
  <si>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</si>
  <si>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</si>
  <si>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</si>
  <si>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</si>
  <si>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</si>
  <si>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</si>
  <si>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</si>
  <si>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</si>
  <si>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</si>
  <si>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</si>
  <si>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</si>
  <si>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</si>
  <si>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</si>
  <si>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</si>
  <si>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</si>
  <si>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</si>
  <si>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</si>
  <si>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</si>
  <si>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</si>
  <si>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</si>
  <si>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</si>
  <si>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</si>
  <si>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</si>
  <si>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</si>
  <si>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</si>
  <si>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</si>
  <si>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</si>
  <si>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</si>
  <si>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</si>
  <si>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</si>
  <si>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</si>
  <si>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</si>
  <si>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</si>
  <si>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</si>
  <si>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</si>
  <si>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</si>
  <si>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</si>
  <si>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</si>
  <si>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</si>
  <si>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</si>
  <si>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</si>
  <si>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</si>
  <si>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</si>
  <si>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</si>
  <si>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</si>
  <si>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</si>
  <si>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</si>
  <si>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</si>
  <si>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</si>
  <si>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</si>
  <si>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</si>
  <si>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</si>
  <si>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</si>
  <si>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</si>
  <si>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</si>
  <si>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</si>
  <si>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</si>
  <si>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</si>
  <si>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</si>
  <si>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</si>
  <si>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</si>
  <si>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</si>
  <si>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</si>
  <si>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</si>
  <si>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</si>
  <si>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</si>
  <si>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</si>
  <si>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</si>
  <si>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</si>
  <si>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</si>
  <si>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</si>
  <si>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</si>
  <si>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</si>
  <si>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</si>
  <si>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</si>
  <si>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</si>
  <si>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</si>
  <si>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</si>
  <si>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</si>
  <si>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</si>
  <si>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</si>
  <si>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</si>
  <si>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</si>
  <si>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</si>
  <si>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</si>
  <si>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</si>
  <si>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</si>
  <si>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</si>
  <si>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</si>
  <si>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</si>
  <si>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</si>
  <si>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</si>
  <si>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</si>
  <si>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</si>
  <si>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</si>
  <si>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</si>
  <si>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</si>
  <si>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</si>
  <si>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</si>
  <si>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</si>
  <si>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</si>
  <si>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</si>
  <si>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</si>
  <si>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</si>
  <si>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</si>
  <si>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</si>
  <si>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</si>
  <si>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</si>
  <si>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</si>
  <si>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</si>
  <si>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</si>
  <si>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</si>
  <si>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</si>
  <si>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</si>
  <si>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</si>
  <si>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</si>
  <si>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</si>
  <si>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</si>
  <si>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</si>
  <si>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</si>
  <si>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</si>
  <si>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</si>
  <si>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</si>
  <si>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</si>
  <si>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</si>
  <si>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</si>
  <si>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</si>
  <si>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</si>
  <si>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</si>
  <si>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</si>
  <si>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</si>
  <si>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</si>
  <si>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</si>
  <si>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</si>
  <si>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</si>
  <si>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</si>
  <si>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</si>
  <si>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</si>
  <si>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</si>
  <si>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</si>
  <si>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</si>
  <si>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</si>
  <si>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</si>
  <si>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</si>
  <si>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</si>
  <si>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</si>
  <si>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</si>
  <si>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</si>
  <si>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</si>
  <si>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</si>
  <si>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</si>
  <si>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</si>
  <si>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</si>
  <si>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</si>
  <si>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</si>
  <si>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</si>
  <si>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</si>
  <si>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</si>
  <si>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</si>
  <si>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</si>
  <si>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</si>
  <si>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</si>
  <si>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</si>
  <si>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</si>
  <si>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</si>
  <si>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</si>
  <si>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</si>
  <si>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</si>
  <si>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</si>
  <si>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</si>
  <si>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</si>
  <si>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</si>
  <si>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</si>
  <si>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</si>
  <si>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</si>
  <si>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</si>
  <si>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</si>
  <si>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</si>
  <si>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</si>
  <si>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</si>
  <si>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</si>
  <si>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</si>
  <si>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</si>
  <si>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</si>
  <si>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</si>
  <si>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</si>
  <si>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</si>
  <si>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</si>
  <si>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</si>
  <si>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</si>
  <si>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</si>
  <si>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</si>
  <si>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</si>
  <si>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</si>
  <si>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</si>
  <si>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</si>
  <si>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</si>
  <si>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</si>
  <si>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</si>
  <si>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</si>
  <si>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</si>
  <si>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</si>
  <si>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</si>
  <si>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</si>
  <si>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</si>
  <si>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</si>
  <si>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</si>
  <si>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</si>
  <si>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</si>
  <si>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</si>
  <si>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</si>
  <si>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</si>
  <si>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</si>
  <si>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</si>
  <si>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</si>
  <si>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</si>
  <si>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</si>
  <si>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</si>
  <si>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</si>
  <si>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</si>
  <si>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</si>
  <si>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</si>
  <si>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</si>
  <si>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</si>
  <si>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</si>
  <si>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</si>
  <si>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</si>
  <si>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</si>
  <si>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</si>
  <si>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</si>
  <si>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</si>
  <si>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</si>
  <si>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</si>
  <si>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</si>
  <si>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</si>
  <si>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</si>
  <si>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</si>
  <si>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</si>
  <si>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</si>
  <si>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</si>
  <si>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</si>
  <si>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</si>
  <si>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</si>
  <si>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</si>
  <si>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</si>
  <si>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</si>
  <si>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</si>
  <si>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</si>
  <si>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</si>
  <si>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</si>
  <si>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</si>
  <si>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</si>
  <si>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</si>
  <si>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</si>
  <si>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</si>
  <si>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</si>
  <si>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</si>
  <si>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</si>
  <si>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</si>
  <si>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</si>
  <si>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</si>
  <si>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</si>
  <si>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</si>
  <si>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</si>
  <si>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</si>
  <si>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</si>
  <si>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</si>
  <si>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</si>
  <si>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</si>
  <si>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</si>
  <si>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</si>
  <si>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</si>
  <si>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</si>
  <si>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</si>
  <si>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</si>
  <si>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</si>
  <si>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</si>
  <si>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</si>
  <si>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</si>
  <si>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</si>
  <si>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</si>
  <si>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</si>
  <si>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</si>
  <si>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</si>
  <si>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</si>
  <si>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</si>
  <si>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</si>
  <si>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</si>
  <si>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</si>
  <si>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</si>
  <si>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</si>
  <si>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</si>
  <si>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</si>
  <si>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</si>
  <si>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</si>
  <si>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</si>
  <si>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</si>
  <si>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</si>
  <si>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</si>
  <si>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</si>
  <si>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</si>
  <si>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</si>
  <si>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</si>
  <si>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</si>
  <si>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</si>
  <si>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</si>
  <si>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</si>
  <si>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</si>
  <si>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</si>
  <si>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</si>
  <si>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</si>
  <si>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</si>
  <si>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</si>
  <si>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</si>
  <si>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</si>
  <si>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</si>
  <si>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</si>
  <si>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</si>
  <si>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</si>
  <si>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</si>
  <si>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</si>
  <si>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</si>
  <si>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</si>
  <si>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</si>
  <si>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</si>
  <si>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</si>
  <si>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</si>
  <si>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</si>
  <si>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</si>
  <si>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</si>
  <si>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</si>
  <si>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</si>
  <si>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</si>
  <si>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</si>
  <si>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</si>
  <si>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</si>
  <si>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</si>
  <si>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</si>
  <si>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</si>
  <si>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</si>
  <si>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</si>
  <si>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</si>
  <si>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</si>
  <si>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</si>
  <si>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</si>
  <si>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</si>
  <si>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</si>
  <si>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</si>
  <si>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</si>
  <si>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</si>
  <si>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</si>
  <si>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</si>
  <si>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</si>
  <si>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</si>
  <si>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</si>
  <si>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</si>
  <si>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</si>
  <si>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</si>
  <si>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</si>
  <si>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</si>
  <si>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</si>
  <si>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</si>
  <si>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</si>
  <si>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</si>
  <si>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</si>
  <si>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</si>
  <si>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</si>
  <si>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</si>
  <si>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</si>
  <si>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</si>
  <si>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</si>
  <si>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</si>
  <si>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</si>
  <si>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</si>
  <si>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</si>
  <si>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</si>
  <si>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</si>
  <si>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</si>
  <si>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</si>
  <si>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</si>
  <si>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</si>
  <si>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</si>
  <si>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</si>
  <si>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</si>
  <si>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</si>
  <si>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</si>
  <si>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</si>
  <si>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</si>
  <si>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</si>
  <si>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</si>
  <si>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</si>
  <si>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</si>
  <si>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</si>
  <si>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</si>
  <si>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</si>
  <si>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</si>
  <si>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</si>
  <si>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</si>
  <si>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</si>
  <si>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</si>
  <si>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</si>
  <si>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</si>
  <si>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</si>
  <si>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</si>
  <si>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</si>
  <si>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</si>
  <si>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</si>
  <si>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</si>
  <si>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</si>
  <si>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</si>
  <si>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</si>
  <si>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</si>
  <si>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</si>
  <si>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</si>
  <si>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</si>
  <si>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</si>
  <si>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</si>
  <si>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</si>
  <si>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</si>
  <si>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</si>
  <si>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</si>
  <si>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</si>
  <si>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</si>
  <si>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</si>
  <si>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</si>
  <si>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</si>
  <si>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</si>
  <si>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</si>
  <si>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</si>
  <si>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</si>
  <si>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</si>
  <si>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</si>
  <si>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</si>
  <si>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</si>
  <si>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</si>
  <si>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</si>
  <si>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</si>
  <si>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</si>
  <si>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</si>
  <si>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</si>
  <si>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</si>
  <si>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</si>
  <si>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</si>
  <si>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</si>
  <si>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</si>
  <si>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</si>
  <si>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</si>
  <si>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</si>
  <si>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</si>
  <si>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</si>
  <si>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</si>
  <si>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</si>
  <si>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</si>
  <si>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</si>
  <si>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</si>
  <si>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</si>
  <si>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</si>
  <si>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</si>
  <si>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</si>
  <si>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</si>
  <si>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</si>
  <si>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</si>
  <si>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</si>
  <si>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</si>
  <si>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</si>
  <si>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</si>
  <si>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</si>
  <si>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</si>
  <si>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</si>
  <si>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</si>
  <si>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</si>
  <si>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</si>
  <si>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</si>
  <si>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</si>
  <si>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</si>
  <si>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</si>
  <si>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</si>
  <si>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</si>
  <si>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</si>
  <si>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</si>
  <si>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</si>
  <si>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</si>
  <si>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</si>
  <si>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</si>
  <si>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</si>
  <si>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</si>
  <si>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</si>
  <si>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</si>
  <si>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</si>
  <si>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</si>
  <si>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</si>
  <si>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</si>
  <si>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</si>
  <si>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</si>
  <si>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</si>
  <si>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</si>
  <si>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</si>
  <si>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</si>
  <si>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</si>
  <si>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</si>
  <si>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</si>
  <si>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</si>
  <si>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</si>
  <si>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</si>
  <si>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</si>
  <si>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</si>
  <si>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</si>
  <si>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</si>
  <si>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</si>
  <si>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</si>
  <si>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</si>
  <si>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</si>
  <si>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</si>
  <si>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</si>
  <si>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</si>
  <si>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</si>
  <si>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</si>
  <si>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</si>
  <si>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</si>
  <si>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</si>
  <si>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</si>
  <si>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</si>
  <si>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</si>
  <si>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</si>
  <si>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</si>
  <si>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</si>
  <si>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</si>
  <si>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</si>
  <si>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</si>
  <si>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</si>
  <si>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</si>
  <si>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</si>
  <si>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</si>
  <si>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</si>
  <si>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</si>
  <si>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</si>
  <si>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</si>
  <si>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</si>
  <si>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</si>
  <si>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</si>
  <si>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</si>
  <si>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</si>
  <si>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</si>
  <si>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</si>
  <si>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</si>
  <si>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</si>
  <si>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</si>
  <si>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</si>
  <si>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</si>
  <si>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</si>
  <si>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</si>
  <si>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</si>
  <si>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</si>
  <si>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</si>
  <si>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</si>
  <si>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</si>
  <si>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</si>
  <si>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</si>
  <si>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</si>
  <si>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</si>
  <si>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</si>
  <si>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</si>
  <si>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</si>
  <si>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</si>
  <si>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</si>
  <si>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</si>
  <si>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</si>
  <si>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</si>
  <si>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</si>
  <si>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</si>
  <si>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</si>
  <si>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</si>
  <si>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</si>
  <si>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</si>
  <si>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</si>
  <si>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</si>
  <si>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</si>
  <si>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</si>
  <si>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</si>
  <si>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</si>
  <si>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</si>
  <si>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</si>
  <si>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</si>
  <si>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</si>
  <si>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</si>
  <si>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</si>
  <si>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</si>
  <si>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</si>
  <si>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</si>
  <si>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</si>
  <si>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</si>
  <si>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</si>
  <si>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</si>
  <si>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</si>
  <si>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</si>
  <si>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</si>
  <si>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</si>
  <si>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</si>
  <si>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</si>
  <si>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</si>
  <si>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</si>
  <si>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</si>
  <si>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</si>
  <si>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</si>
  <si>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</si>
  <si>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</si>
  <si>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</si>
  <si>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</si>
  <si>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</si>
  <si>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</si>
  <si>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</si>
  <si>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</si>
  <si>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</si>
  <si>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</si>
  <si>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</si>
  <si>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</si>
  <si>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</si>
  <si>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</si>
  <si>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</si>
  <si>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</si>
  <si>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</si>
  <si>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</si>
  <si>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</si>
  <si>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</si>
  <si>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</si>
  <si>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</si>
  <si>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</si>
  <si>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</si>
  <si>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</si>
  <si>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</si>
  <si>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</si>
  <si>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</si>
  <si>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</si>
  <si>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</si>
  <si>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</si>
  <si>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</si>
  <si>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</si>
  <si>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</si>
  <si>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</si>
  <si>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</si>
  <si>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</si>
  <si>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</si>
  <si>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</si>
  <si>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</si>
  <si>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</si>
  <si>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</si>
  <si>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</si>
  <si>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</si>
  <si>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</si>
  <si>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</si>
  <si>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</si>
  <si>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</si>
  <si>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</si>
  <si>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</si>
  <si>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</si>
  <si>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</si>
  <si>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</si>
  <si>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</si>
  <si>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</si>
  <si>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</si>
  <si>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</si>
  <si>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</si>
  <si>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</si>
  <si>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</si>
  <si>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</si>
  <si>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</si>
  <si>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</si>
  <si>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</si>
  <si>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</si>
  <si>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</si>
  <si>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</si>
  <si>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</si>
  <si>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</si>
  <si>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</si>
  <si>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</si>
  <si>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</si>
  <si>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</si>
  <si>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</si>
  <si>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</si>
  <si>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</si>
  <si>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</si>
  <si>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</si>
  <si>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</si>
  <si>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</si>
  <si>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</si>
  <si>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</si>
  <si>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</si>
  <si>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</si>
  <si>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</si>
  <si>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</si>
  <si>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</si>
  <si>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</si>
  <si>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</si>
  <si>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</si>
  <si>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</si>
  <si>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</si>
  <si>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</si>
  <si>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</si>
  <si>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</si>
  <si>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</si>
  <si>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</si>
  <si>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</si>
  <si>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</si>
  <si>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</si>
  <si>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</si>
  <si>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</si>
  <si>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</si>
  <si>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</si>
  <si>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</si>
  <si>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</si>
  <si>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</si>
  <si>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</si>
  <si>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</si>
  <si>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</si>
  <si>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</si>
  <si>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</si>
  <si>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</si>
  <si>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</si>
  <si>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</si>
  <si>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</si>
  <si>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</si>
  <si>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</si>
  <si>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</si>
  <si>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</si>
  <si>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</si>
  <si>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</si>
  <si>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</si>
  <si>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</si>
  <si>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</si>
  <si>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</si>
  <si>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</si>
  <si>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</si>
  <si>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</si>
  <si>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</si>
  <si>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</si>
  <si>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</si>
  <si>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</si>
  <si>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</si>
  <si>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</si>
  <si>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</si>
  <si>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</si>
  <si>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</si>
  <si>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</si>
  <si>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</si>
  <si>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</si>
  <si>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</si>
  <si>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</si>
  <si>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</si>
  <si>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</si>
  <si>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</si>
  <si>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</si>
  <si>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</si>
  <si>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</si>
  <si>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</si>
  <si>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</si>
  <si>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</si>
  <si>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</si>
  <si>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</si>
  <si>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</si>
  <si>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</si>
  <si>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</si>
  <si>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</si>
  <si>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</si>
  <si>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</si>
  <si>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</si>
  <si>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</si>
  <si>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</si>
  <si>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</si>
  <si>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</si>
  <si>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</si>
  <si>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</si>
  <si>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</si>
  <si>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</si>
  <si>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</si>
  <si>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</si>
  <si>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</si>
  <si>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</si>
  <si>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</si>
  <si>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</si>
  <si>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</si>
  <si>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</si>
  <si>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</si>
  <si>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</si>
  <si>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</si>
  <si>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</si>
  <si>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</si>
  <si>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</si>
  <si>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</si>
  <si>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</si>
  <si>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</si>
  <si>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</si>
  <si>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</si>
  <si>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</si>
  <si>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</si>
  <si>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</si>
  <si>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</si>
  <si>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</si>
  <si>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</si>
  <si>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</si>
  <si>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</si>
  <si>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</si>
  <si>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</si>
  <si>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</si>
  <si>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</si>
  <si>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</si>
  <si>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</si>
  <si>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</si>
  <si>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</si>
  <si>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</si>
  <si>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</si>
  <si>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</si>
  <si>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</si>
  <si>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</si>
  <si>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</si>
  <si>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</si>
  <si>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</si>
  <si>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</si>
  <si>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</si>
  <si>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</si>
  <si>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</si>
  <si>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</si>
  <si>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</si>
  <si>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</si>
  <si>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</si>
  <si>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</si>
  <si>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</si>
  <si>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</si>
  <si>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</si>
  <si>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</si>
  <si>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</si>
  <si>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</si>
  <si>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</si>
  <si>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</si>
  <si>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</si>
  <si>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</si>
  <si>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</si>
  <si>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</si>
  <si>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</si>
  <si>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</si>
  <si>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</si>
  <si>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</si>
  <si>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</si>
  <si>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</si>
  <si>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</si>
  <si>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</si>
  <si>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</si>
  <si>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</si>
  <si>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</si>
  <si>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</si>
  <si>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</si>
  <si>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</si>
  <si>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</si>
  <si>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</si>
  <si>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</si>
  <si>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</si>
  <si>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</si>
  <si>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</si>
  <si>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</si>
  <si>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</si>
  <si>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</si>
  <si>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</si>
  <si>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</si>
  <si>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</si>
  <si>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</si>
  <si>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</si>
  <si>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</si>
  <si>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</si>
  <si>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</si>
  <si>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</si>
  <si>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</si>
  <si>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</si>
  <si>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</si>
  <si>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</si>
  <si>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</si>
  <si>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</si>
  <si>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</si>
  <si>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</si>
  <si>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</si>
  <si>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</si>
  <si>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</si>
  <si>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</si>
  <si>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</si>
  <si>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</si>
  <si>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</si>
  <si>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</si>
  <si>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</si>
  <si>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</si>
  <si>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</si>
  <si>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</si>
  <si>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</si>
  <si>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</si>
  <si>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</si>
  <si>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</si>
  <si>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</si>
  <si>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</si>
  <si>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</si>
  <si>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</si>
  <si>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</si>
  <si>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</si>
  <si>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</si>
  <si>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</si>
  <si>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</si>
  <si>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</si>
  <si>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</si>
  <si>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</si>
  <si>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</si>
  <si>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</si>
  <si>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</si>
  <si>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</si>
  <si>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</si>
  <si>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</si>
  <si>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</si>
  <si>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</si>
  <si>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</si>
  <si>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</si>
  <si>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</si>
  <si>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</si>
  <si>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</si>
  <si>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</si>
  <si>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</si>
  <si>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</si>
  <si>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</si>
  <si>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</si>
  <si>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</si>
  <si>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</si>
  <si>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</si>
  <si>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</si>
  <si>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</si>
  <si>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</si>
  <si>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</si>
  <si>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</si>
  <si>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</si>
  <si>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</si>
  <si>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</si>
  <si>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</si>
  <si>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</si>
  <si>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</si>
  <si>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</si>
  <si>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</si>
  <si>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</si>
  <si>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</si>
  <si>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</si>
  <si>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</si>
  <si>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</si>
  <si>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</si>
  <si>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</si>
  <si>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</si>
  <si>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</si>
  <si>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</si>
  <si>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</si>
  <si>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</si>
  <si>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</si>
  <si>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</si>
  <si>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</si>
  <si>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</si>
  <si>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</si>
  <si>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</si>
  <si>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</si>
  <si>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</si>
  <si>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</si>
  <si>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</si>
  <si>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</si>
  <si>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</si>
  <si>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</si>
  <si>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</si>
  <si>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</si>
  <si>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</si>
  <si>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</si>
  <si>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</si>
  <si>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</si>
  <si>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</si>
  <si>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</si>
  <si>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</si>
  <si>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</si>
  <si>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</si>
  <si>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</si>
  <si>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</si>
  <si>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</si>
  <si>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</si>
  <si>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</si>
  <si>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</si>
  <si>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</si>
  <si>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</si>
  <si>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</si>
  <si>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</si>
  <si>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</si>
  <si>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</si>
  <si>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</si>
  <si>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</si>
  <si>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</si>
  <si>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</si>
  <si>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</si>
  <si>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</si>
  <si>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</si>
  <si>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</si>
  <si>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</si>
  <si>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</si>
  <si>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</si>
  <si>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</si>
  <si>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</si>
  <si>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</si>
  <si>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</si>
  <si>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</si>
  <si>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</si>
  <si>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</si>
  <si>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</si>
  <si>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</si>
  <si>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</si>
  <si>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</si>
  <si>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</si>
  <si>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</si>
  <si>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</si>
  <si>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</si>
  <si>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</si>
  <si>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</si>
  <si>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</si>
  <si>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</si>
  <si>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</si>
  <si>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</si>
  <si>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</si>
  <si>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</si>
  <si>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</si>
  <si>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</si>
  <si>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</si>
  <si>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</si>
  <si>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</si>
  <si>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</si>
  <si>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</si>
  <si>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</si>
  <si>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</si>
  <si>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</si>
  <si>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</si>
  <si>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</si>
  <si>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</si>
  <si>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</si>
  <si>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</si>
  <si>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</si>
  <si>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</si>
  <si>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</si>
  <si>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</si>
  <si>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</si>
  <si>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</si>
  <si>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</si>
  <si>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</si>
  <si>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</si>
  <si>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</si>
  <si>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</si>
  <si>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</si>
  <si>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</si>
  <si>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</si>
  <si>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</si>
  <si>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</si>
  <si>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</si>
  <si>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</si>
  <si>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</si>
  <si>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</si>
  <si>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</si>
  <si>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</si>
  <si>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</si>
  <si>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</si>
  <si>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</si>
  <si>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</si>
  <si>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</si>
  <si>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</si>
  <si>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</si>
  <si>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</si>
  <si>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</si>
  <si>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</si>
  <si>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</si>
  <si>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</si>
  <si>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</si>
  <si>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</si>
  <si>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</si>
  <si>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</si>
  <si>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</si>
  <si>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</si>
  <si>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</si>
  <si>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</si>
  <si>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</si>
  <si>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</si>
  <si>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</si>
  <si>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</si>
  <si>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</si>
  <si>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</si>
  <si>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</si>
  <si>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</si>
  <si>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</si>
  <si>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</si>
  <si>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</si>
  <si>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</si>
  <si>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</si>
  <si>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</si>
  <si>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</si>
  <si>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</si>
  <si>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</si>
  <si>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</si>
  <si>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</si>
  <si>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</si>
  <si>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</si>
  <si>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</si>
  <si>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</si>
  <si>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</si>
  <si>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</si>
  <si>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</si>
  <si>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</si>
  <si>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</si>
  <si>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</si>
  <si>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</si>
  <si>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</si>
  <si>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</si>
  <si>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</si>
  <si>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</si>
  <si>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</si>
  <si>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</si>
  <si>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</si>
  <si>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</si>
  <si>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</si>
  <si>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</si>
  <si>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</si>
  <si>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</si>
  <si>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</si>
  <si>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</si>
  <si>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</si>
  <si>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</si>
  <si>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</si>
  <si>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</si>
  <si>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</si>
  <si>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</si>
  <si>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</si>
  <si>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</si>
  <si>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</si>
  <si>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</si>
  <si>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</si>
  <si>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</si>
  <si>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</si>
  <si>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</si>
  <si>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</si>
  <si>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</si>
  <si>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</si>
  <si>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</si>
  <si>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</si>
  <si>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</si>
  <si>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</si>
  <si>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</si>
  <si>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</si>
  <si>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</si>
  <si>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</si>
  <si>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</si>
  <si>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</si>
  <si>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</si>
  <si>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</si>
  <si>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</si>
  <si>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</si>
  <si>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</si>
  <si>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</si>
  <si>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</si>
  <si>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</si>
  <si>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</si>
  <si>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</si>
  <si>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</si>
  <si>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</si>
  <si>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</si>
  <si>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</si>
  <si>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</si>
  <si>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</si>
  <si>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</si>
  <si>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</si>
  <si>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</si>
  <si>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</si>
  <si>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</si>
  <si>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</si>
  <si>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</si>
  <si>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</si>
  <si>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</si>
  <si>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</si>
  <si>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</si>
  <si>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</si>
  <si>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</si>
  <si>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</si>
  <si>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</si>
  <si>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</si>
  <si>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</si>
  <si>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</si>
  <si>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</si>
  <si>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</si>
  <si>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</si>
  <si>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</si>
  <si>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</si>
  <si>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</si>
  <si>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</si>
  <si>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</si>
  <si>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</si>
  <si>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</si>
  <si>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</si>
  <si>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</si>
  <si>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</si>
  <si>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</si>
  <si>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</si>
  <si>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</si>
  <si>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</si>
  <si>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</si>
  <si>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</si>
  <si>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</si>
  <si>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</si>
  <si>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</si>
  <si>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</si>
  <si>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</si>
  <si>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</si>
  <si>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</si>
  <si>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</si>
  <si>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</si>
  <si>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</si>
  <si>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</si>
  <si>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</si>
  <si>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</si>
  <si>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</si>
  <si>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</si>
  <si>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</si>
  <si>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</si>
  <si>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</si>
  <si>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</si>
  <si>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</si>
  <si>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</si>
  <si>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</si>
  <si>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</si>
  <si>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</si>
  <si>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</si>
  <si>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</si>
  <si>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</si>
  <si>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</si>
  <si>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</si>
  <si>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</si>
  <si>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</si>
  <si>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</si>
  <si>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</si>
  <si>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</si>
  <si>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</si>
  <si>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</si>
  <si>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</si>
  <si>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</si>
  <si>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</si>
  <si>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</si>
  <si>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</si>
  <si>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</si>
  <si>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</si>
  <si>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</si>
  <si>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</si>
  <si>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</si>
  <si>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</si>
  <si>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</si>
  <si>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</si>
  <si>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</si>
  <si>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</si>
  <si>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</si>
  <si>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</si>
  <si>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</si>
  <si>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</si>
  <si>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</si>
  <si>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</si>
  <si>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</si>
  <si>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</si>
  <si>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</si>
  <si>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</si>
  <si>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</si>
  <si>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</si>
  <si>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</si>
  <si>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</si>
  <si>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</si>
  <si>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</si>
  <si>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</si>
  <si>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</si>
  <si>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</si>
  <si>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</si>
  <si>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</si>
  <si>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</si>
  <si>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</si>
  <si>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</si>
  <si>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</si>
  <si>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</si>
  <si>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</si>
  <si>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</si>
  <si>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</si>
  <si>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</si>
  <si>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</si>
  <si>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</si>
  <si>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</si>
  <si>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</si>
  <si>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</si>
  <si>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</si>
  <si>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</si>
  <si>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</si>
  <si>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</si>
  <si>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</si>
  <si>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</si>
  <si>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</si>
  <si>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</si>
  <si>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</si>
  <si>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</si>
  <si>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</si>
  <si>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</si>
  <si>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</si>
  <si>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</si>
  <si>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</si>
  <si>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</si>
  <si>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</si>
  <si>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</si>
  <si>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</si>
  <si>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</si>
  <si>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</si>
  <si>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</si>
  <si>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</si>
  <si>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</si>
  <si>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</si>
  <si>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</si>
  <si>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</si>
  <si>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</si>
  <si>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</si>
  <si>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</si>
  <si>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</si>
  <si>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</si>
  <si>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</si>
  <si>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</si>
  <si>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</si>
  <si>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</si>
  <si>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</si>
  <si>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</si>
  <si>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</si>
  <si>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</si>
  <si>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</si>
  <si>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</si>
  <si>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</si>
  <si>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</si>
  <si>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</si>
  <si>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</si>
  <si>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</si>
  <si>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</si>
  <si>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</si>
  <si>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</si>
  <si>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</si>
  <si>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</si>
  <si>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</si>
  <si>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</si>
  <si>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</si>
  <si>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</si>
  <si>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</si>
  <si>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</si>
  <si>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</si>
  <si>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</si>
  <si>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</si>
  <si>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</si>
  <si>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</si>
  <si>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</si>
  <si>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</si>
  <si>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</si>
  <si>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</si>
  <si>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</si>
  <si>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</si>
  <si>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</si>
  <si>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</si>
  <si>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</si>
  <si>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</si>
  <si>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</si>
  <si>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</si>
  <si>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</si>
  <si>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</si>
  <si>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</si>
  <si>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</si>
  <si>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</si>
  <si>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</si>
  <si>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</si>
  <si>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</si>
  <si>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</si>
  <si>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</si>
  <si>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</si>
  <si>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</si>
  <si>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</si>
  <si>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</si>
  <si>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</si>
  <si>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</si>
  <si>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</si>
  <si>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</si>
  <si>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</si>
  <si>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</si>
  <si>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</si>
  <si>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</si>
  <si>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</si>
  <si>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</si>
  <si>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</si>
  <si>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</si>
  <si>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</si>
  <si>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</si>
  <si>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</si>
  <si>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</si>
  <si>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</si>
  <si>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</si>
  <si>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</si>
  <si>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</si>
  <si>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</si>
  <si>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</si>
  <si>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</si>
  <si>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</si>
  <si>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</si>
  <si>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</si>
  <si>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</si>
  <si>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</si>
  <si>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</si>
  <si>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</si>
  <si>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</si>
  <si>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</si>
  <si>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</si>
  <si>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</si>
  <si>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</si>
  <si>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</si>
  <si>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</si>
  <si>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</si>
  <si>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</si>
  <si>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</si>
  <si>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</si>
  <si>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</si>
  <si>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</si>
  <si>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</si>
  <si>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</si>
  <si>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</si>
  <si>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</si>
  <si>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</si>
  <si>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</si>
  <si>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</si>
  <si>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</si>
  <si>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</si>
  <si>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</si>
  <si>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</si>
  <si>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</si>
  <si>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</si>
  <si>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</si>
  <si>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</si>
  <si>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</si>
  <si>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</si>
  <si>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</si>
  <si>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</si>
  <si>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</si>
  <si>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</si>
  <si>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</si>
  <si>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</si>
  <si>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</si>
  <si>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</si>
  <si>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</si>
  <si>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</si>
  <si>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</si>
  <si>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</si>
  <si>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</si>
  <si>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</si>
  <si>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</si>
  <si>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</si>
  <si>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</si>
  <si>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</si>
  <si>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</si>
  <si>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</si>
  <si>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</si>
  <si>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</si>
  <si>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</si>
  <si>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</si>
  <si>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</si>
  <si>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</si>
  <si>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</si>
  <si>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</si>
  <si>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</si>
  <si>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</si>
  <si>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</si>
  <si>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</si>
  <si>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</si>
  <si>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</si>
  <si>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</si>
  <si>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</si>
  <si>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</si>
  <si>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</si>
  <si>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</si>
  <si>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</si>
  <si>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</si>
  <si>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</si>
  <si>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</si>
  <si>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</si>
  <si>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</si>
  <si>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</si>
  <si>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</si>
  <si>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</si>
  <si>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</si>
  <si>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</si>
  <si>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</si>
  <si>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</si>
  <si>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</si>
  <si>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</si>
  <si>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</si>
  <si>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</si>
  <si>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</si>
  <si>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</si>
  <si>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</si>
  <si>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</si>
  <si>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</si>
  <si>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</si>
  <si>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</si>
  <si>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</si>
  <si>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</si>
  <si>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</si>
  <si>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</si>
  <si>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</si>
  <si>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</si>
  <si>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</si>
  <si>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</si>
  <si>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</si>
  <si>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</si>
  <si>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</si>
  <si>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</si>
  <si>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</si>
  <si>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</si>
  <si>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</si>
  <si>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</si>
  <si>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</si>
  <si>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</si>
  <si>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</si>
  <si>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</si>
  <si>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</si>
  <si>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</si>
  <si>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</si>
  <si>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</si>
  <si>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</si>
  <si>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</si>
  <si>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</si>
  <si>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</si>
  <si>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</si>
  <si>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</si>
  <si>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</si>
  <si>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</si>
  <si>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</si>
  <si>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</si>
  <si>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</si>
  <si>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</si>
  <si>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</si>
  <si>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</si>
  <si>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</si>
  <si>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</si>
  <si>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</si>
  <si>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</si>
  <si>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</si>
  <si>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</si>
  <si>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</si>
  <si>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</si>
  <si>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</si>
  <si>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</si>
  <si>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</si>
  <si>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</si>
  <si>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</si>
  <si>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</si>
  <si>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</si>
  <si>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</si>
  <si>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</si>
  <si>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</si>
  <si>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</si>
  <si>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</si>
  <si>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</si>
  <si>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</si>
  <si>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</si>
  <si>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</si>
  <si>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</si>
  <si>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</si>
  <si>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</si>
  <si>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</si>
  <si>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</si>
  <si>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</si>
  <si>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</si>
  <si>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</si>
  <si>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</si>
  <si>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</si>
  <si>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</si>
  <si>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</si>
  <si>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</si>
  <si>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</si>
  <si>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</si>
  <si>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</si>
  <si>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</si>
  <si>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</si>
  <si>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</si>
  <si>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</si>
  <si>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</si>
  <si>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</si>
  <si>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</si>
  <si>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</si>
  <si>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</si>
  <si>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</si>
  <si>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</si>
  <si>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</si>
  <si>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</si>
  <si>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</si>
  <si>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</si>
  <si>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</si>
  <si>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</si>
  <si>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</si>
  <si>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</si>
  <si>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</si>
  <si>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</si>
  <si>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</si>
  <si>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</si>
  <si>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</si>
  <si>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</si>
  <si>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</si>
  <si>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</si>
  <si>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</si>
  <si>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</si>
  <si>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</si>
  <si>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</si>
  <si>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</si>
  <si>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</si>
  <si>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</si>
  <si>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</si>
  <si>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</si>
  <si>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</si>
  <si>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</si>
  <si>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</si>
  <si>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</si>
  <si>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</si>
  <si>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</si>
  <si>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</si>
  <si>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</si>
  <si>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</si>
  <si>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</si>
  <si>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</si>
  <si>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</si>
  <si>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</si>
  <si>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</si>
  <si>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</si>
  <si>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</si>
  <si>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</si>
  <si>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</si>
  <si>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</si>
  <si>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</si>
  <si>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</si>
  <si>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</si>
  <si>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</si>
  <si>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</si>
  <si>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</si>
  <si>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</si>
  <si>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</si>
  <si>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</si>
  <si>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</si>
  <si>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</si>
  <si>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</si>
  <si>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</si>
  <si>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</si>
  <si>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</si>
  <si>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</si>
  <si>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</si>
  <si>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</si>
  <si>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</si>
  <si>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</si>
  <si>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</si>
  <si>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</si>
  <si>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</si>
  <si>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</si>
  <si>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</si>
  <si>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</si>
  <si>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</si>
  <si>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</si>
  <si>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</si>
  <si>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</si>
  <si>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</si>
  <si>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</si>
  <si>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</si>
  <si>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</si>
  <si>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</si>
  <si>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</si>
  <si>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</si>
  <si>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</si>
  <si>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</si>
  <si>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</si>
  <si>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</si>
  <si>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</si>
  <si>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</si>
  <si>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</si>
  <si>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</si>
  <si>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</si>
  <si>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</si>
  <si>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</si>
  <si>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</si>
  <si>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</si>
  <si>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</si>
  <si>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</si>
  <si>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</si>
  <si>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</si>
  <si>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</si>
  <si>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</si>
  <si>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</si>
  <si>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</si>
  <si>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</si>
  <si>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</si>
  <si>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</si>
  <si>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</si>
  <si>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</si>
  <si>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</si>
  <si>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</si>
  <si>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</si>
  <si>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</si>
  <si>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</si>
  <si>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</si>
  <si>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</si>
  <si>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</si>
  <si>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</si>
  <si>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</si>
  <si>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</si>
  <si>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</si>
  <si>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</si>
  <si>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</si>
  <si>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</si>
  <si>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</si>
  <si>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</si>
  <si>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</si>
  <si>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</si>
  <si>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</si>
  <si>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</si>
  <si>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</si>
  <si>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</si>
  <si>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</si>
  <si>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</si>
  <si>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</si>
  <si>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</si>
  <si>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</si>
  <si>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</si>
  <si>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</si>
  <si>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</si>
  <si>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</si>
  <si>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</si>
  <si>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</si>
  <si>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</si>
  <si>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</si>
  <si>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</si>
  <si>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</si>
  <si>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</si>
  <si>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</si>
  <si>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</si>
  <si>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</si>
  <si>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</si>
  <si>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</si>
  <si>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</si>
  <si>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</si>
  <si>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</si>
  <si>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</si>
  <si>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</si>
  <si>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</si>
  <si>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</si>
  <si>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</si>
  <si>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</si>
  <si>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</si>
  <si>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</si>
  <si>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</si>
  <si>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</si>
  <si>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</si>
  <si>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</si>
  <si>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</si>
  <si>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</si>
  <si>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</si>
  <si>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</si>
  <si>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</si>
  <si>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</si>
  <si>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</si>
  <si>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</si>
  <si>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</si>
  <si>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</si>
  <si>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</si>
  <si>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</si>
  <si>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</si>
  <si>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</si>
  <si>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</si>
  <si>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</si>
  <si>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</si>
  <si>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</si>
  <si>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</si>
  <si>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</si>
  <si>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</si>
  <si>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</si>
  <si>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</si>
  <si>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</si>
  <si>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</si>
  <si>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</si>
  <si>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</si>
  <si>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</si>
  <si>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</si>
  <si>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</si>
  <si>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</si>
  <si>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</si>
  <si>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</si>
  <si>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</si>
  <si>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</si>
  <si>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</si>
  <si>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</si>
  <si>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</si>
  <si>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</si>
  <si>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</si>
  <si>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</si>
  <si>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</si>
  <si>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</si>
  <si>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</si>
  <si>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</si>
  <si>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</si>
  <si>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</si>
  <si>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</si>
  <si>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</si>
  <si>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</si>
  <si>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</si>
  <si>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</si>
  <si>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</si>
  <si>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</si>
  <si>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</si>
  <si>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</si>
  <si>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</si>
  <si>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</si>
  <si>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</si>
  <si>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</si>
  <si>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</si>
  <si>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</si>
  <si>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</si>
  <si>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</si>
  <si>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</si>
  <si>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</si>
  <si>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</si>
  <si>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</si>
  <si>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</si>
  <si>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</si>
  <si>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</si>
  <si>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</si>
  <si>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</si>
  <si>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</si>
  <si>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</si>
  <si>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</si>
  <si>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</si>
  <si>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</si>
  <si>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</si>
  <si>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</si>
  <si>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</si>
  <si>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</si>
  <si>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</si>
  <si>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</si>
  <si>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</si>
  <si>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</si>
  <si>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</si>
  <si>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</si>
  <si>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</si>
  <si>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</si>
  <si>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</si>
  <si>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</si>
  <si>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</si>
  <si>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</si>
  <si>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</si>
  <si>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</si>
  <si>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</si>
  <si>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</si>
  <si>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</si>
  <si>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</si>
  <si>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</si>
  <si>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</si>
  <si>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</si>
  <si>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</si>
  <si>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</si>
  <si>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</si>
  <si>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</si>
  <si>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</si>
  <si>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</si>
  <si>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</si>
  <si>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</si>
  <si>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</si>
  <si>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</si>
  <si>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</si>
  <si>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</si>
  <si>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</si>
  <si>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</si>
  <si>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</si>
  <si>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</si>
  <si>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</si>
  <si>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</si>
  <si>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</si>
  <si>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</si>
  <si>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</si>
  <si>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</si>
  <si>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</si>
  <si>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</si>
  <si>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</si>
  <si>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</si>
  <si>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</si>
  <si>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</si>
  <si>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</si>
  <si>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</si>
  <si>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</si>
  <si>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</si>
  <si>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</si>
  <si>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</si>
  <si>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</si>
  <si>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</si>
  <si>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</si>
  <si>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</si>
  <si>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</si>
  <si>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</si>
  <si>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</si>
  <si>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</si>
  <si>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</si>
  <si>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</si>
  <si>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</si>
  <si>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</si>
  <si>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</si>
  <si>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</si>
  <si>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</si>
  <si>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</si>
  <si>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</si>
  <si>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</si>
  <si>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</si>
  <si>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</si>
  <si>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</si>
  <si>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</si>
  <si>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</si>
  <si>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</si>
  <si>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</si>
  <si>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</si>
  <si>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</si>
  <si>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</si>
  <si>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</si>
  <si>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</si>
  <si>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</si>
  <si>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</si>
  <si>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</si>
  <si>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</si>
  <si>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</si>
  <si>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</si>
  <si>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</si>
  <si>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</si>
  <si>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</si>
  <si>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</si>
  <si>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</si>
  <si>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</si>
  <si>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</si>
  <si>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</si>
  <si>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</si>
  <si>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</si>
  <si>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</si>
  <si>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</si>
  <si>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</si>
  <si>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</si>
  <si>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</si>
  <si>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</si>
  <si>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</si>
  <si>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</si>
  <si>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</si>
  <si>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</si>
  <si>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</si>
  <si>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</si>
  <si>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</si>
  <si>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</si>
  <si>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</si>
  <si>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</si>
  <si>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</si>
  <si>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</si>
  <si>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</si>
  <si>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</si>
  <si>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</si>
  <si>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</si>
  <si>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</si>
  <si>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</si>
  <si>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</si>
  <si>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</si>
  <si>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</si>
  <si>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</si>
  <si>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</si>
  <si>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</si>
  <si>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</si>
  <si>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</si>
  <si>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</si>
  <si>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</si>
  <si>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</si>
  <si>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</si>
  <si>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</si>
  <si>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</si>
  <si>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</si>
  <si>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</si>
  <si>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</si>
  <si>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</si>
  <si>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</si>
  <si>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</si>
  <si>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</si>
  <si>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</si>
  <si>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</si>
  <si>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</si>
  <si>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</si>
  <si>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</si>
  <si>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</si>
  <si>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</si>
  <si>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</si>
  <si>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</si>
  <si>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</si>
  <si>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</si>
  <si>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</si>
  <si>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</si>
  <si>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</si>
  <si>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</si>
  <si>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</si>
  <si>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</si>
  <si>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</si>
  <si>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</si>
  <si>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</si>
  <si>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</si>
  <si>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</si>
  <si>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</si>
  <si>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</si>
  <si>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</si>
  <si>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</si>
  <si>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</si>
  <si>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</si>
  <si>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</si>
  <si>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</si>
  <si>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</si>
  <si>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</si>
  <si>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</si>
  <si>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</si>
  <si>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</si>
  <si>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</si>
  <si>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</si>
  <si>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</si>
  <si>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</si>
  <si>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</si>
  <si>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</si>
  <si>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</si>
  <si>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</si>
  <si>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</si>
  <si>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</si>
  <si>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</si>
  <si>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</si>
  <si>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</si>
  <si>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</si>
  <si>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</si>
  <si>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</si>
  <si>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</si>
  <si>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</si>
  <si>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</si>
  <si>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</si>
  <si>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</si>
  <si>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</si>
  <si>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</si>
  <si>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</si>
  <si>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</si>
  <si>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</si>
  <si>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</si>
  <si>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</si>
  <si>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</si>
  <si>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</si>
  <si>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</si>
  <si>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</si>
  <si>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</si>
  <si>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</si>
  <si>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</si>
  <si>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</si>
  <si>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</si>
  <si>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</si>
  <si>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</si>
  <si>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</si>
  <si>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</si>
  <si>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</si>
  <si>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</si>
  <si>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</si>
  <si>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</si>
  <si>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</si>
  <si>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</si>
  <si>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</si>
  <si>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</si>
  <si>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</si>
  <si>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</si>
  <si>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</si>
  <si>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</si>
  <si>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</si>
  <si>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</si>
  <si>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</si>
  <si>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</si>
  <si>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</si>
  <si>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</si>
  <si>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</si>
  <si>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</si>
  <si>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</si>
  <si>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</si>
  <si>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</si>
  <si>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</si>
  <si>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</si>
  <si>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</si>
  <si>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</si>
  <si>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</si>
  <si>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</si>
  <si>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</si>
  <si>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</si>
  <si>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</si>
  <si>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</si>
  <si>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</si>
  <si>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</si>
  <si>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</si>
  <si>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</si>
  <si>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</si>
  <si>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</si>
  <si>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</si>
  <si>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</si>
  <si>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</si>
  <si>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</si>
  <si>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</si>
  <si>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</si>
  <si>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</si>
  <si>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</si>
  <si>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</si>
  <si>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</si>
  <si>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</si>
  <si>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</si>
  <si>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</si>
  <si>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</si>
  <si>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</si>
  <si>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</si>
  <si>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</si>
  <si>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</si>
  <si>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</si>
  <si>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</si>
  <si>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</si>
  <si>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</si>
  <si>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</si>
  <si>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</si>
  <si>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</si>
  <si>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</si>
  <si>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</si>
  <si>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</si>
  <si>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</si>
  <si>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</si>
  <si>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</si>
  <si>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</si>
  <si>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</si>
  <si>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</si>
  <si>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</si>
  <si>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</si>
  <si>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</si>
  <si>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</si>
  <si>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</si>
  <si>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</si>
  <si>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</si>
  <si>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</si>
  <si>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</si>
  <si>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</si>
  <si>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</si>
  <si>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</si>
  <si>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</si>
  <si>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</si>
  <si>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</si>
  <si>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</si>
  <si>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</si>
  <si>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</si>
  <si>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</si>
  <si>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</si>
  <si>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</si>
  <si>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</si>
  <si>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</si>
  <si>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</si>
  <si>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</si>
  <si>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</si>
  <si>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</si>
  <si>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</si>
  <si>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</si>
  <si>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</si>
  <si>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</si>
  <si>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</si>
  <si>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</si>
  <si>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</si>
  <si>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</si>
  <si>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</si>
  <si>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</si>
  <si>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</si>
  <si>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</si>
  <si>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</si>
  <si>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</si>
  <si>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</si>
  <si>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</si>
  <si>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</si>
  <si>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</si>
  <si>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</si>
  <si>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</si>
  <si>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</si>
  <si>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</si>
  <si>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</si>
  <si>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</si>
  <si>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</si>
  <si>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</si>
  <si>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</si>
  <si>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</si>
  <si>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</si>
  <si>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</si>
  <si>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</si>
  <si>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</si>
  <si>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</si>
  <si>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</si>
  <si>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</si>
  <si>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</si>
  <si>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</si>
  <si>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</si>
  <si>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</si>
  <si>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</si>
  <si>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</si>
  <si>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</si>
  <si>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</si>
  <si>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</si>
  <si>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</si>
  <si>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</si>
  <si>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</si>
  <si>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</si>
  <si>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</si>
  <si>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</si>
  <si>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</si>
  <si>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</si>
  <si>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</si>
  <si>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</si>
  <si>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</si>
  <si>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</si>
  <si>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</si>
  <si>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</si>
  <si>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</si>
  <si>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</si>
  <si>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</si>
  <si>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</si>
  <si>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</si>
  <si>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</si>
  <si>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</si>
  <si>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</si>
  <si>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</si>
  <si>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</si>
  <si>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</si>
  <si>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</si>
  <si>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</si>
  <si>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</si>
  <si>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</si>
  <si>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</si>
  <si>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</si>
  <si>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</si>
  <si>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</si>
  <si>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</si>
  <si>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</si>
  <si>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</si>
  <si>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</si>
  <si>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</si>
  <si>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</si>
  <si>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</si>
  <si>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</si>
  <si>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</si>
  <si>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</si>
  <si>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</si>
  <si>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</si>
  <si>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</si>
  <si>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</si>
  <si>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</si>
  <si>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</si>
  <si>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</si>
  <si>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</si>
  <si>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</si>
  <si>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</si>
  <si>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</si>
  <si>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</si>
  <si>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</si>
  <si>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</si>
  <si>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</si>
  <si>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</si>
  <si>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</si>
  <si>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</si>
  <si>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</si>
  <si>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</si>
  <si>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</si>
  <si>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</si>
  <si>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</si>
  <si>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</si>
  <si>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</si>
  <si>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</si>
  <si>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</si>
  <si>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</si>
  <si>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</si>
  <si>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</si>
  <si>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</si>
  <si>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</si>
  <si>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</si>
  <si>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</si>
  <si>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</si>
  <si>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</si>
  <si>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</si>
  <si>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</si>
  <si>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</si>
  <si>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</si>
  <si>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</si>
  <si>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</si>
  <si>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</si>
  <si>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</si>
  <si>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</si>
  <si>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</si>
  <si>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</si>
  <si>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</si>
  <si>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</si>
  <si>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</si>
  <si>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</si>
  <si>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</si>
  <si>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</si>
  <si>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</si>
  <si>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</si>
  <si>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</si>
  <si>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</si>
  <si>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</si>
  <si>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</si>
  <si>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</si>
  <si>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</si>
  <si>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</si>
  <si>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</si>
  <si>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</si>
  <si>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</si>
  <si>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</si>
  <si>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</si>
  <si>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</si>
  <si>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</si>
  <si>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</si>
  <si>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</si>
  <si>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</si>
  <si>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</si>
  <si>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</si>
  <si>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</si>
  <si>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</si>
  <si>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</si>
  <si>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</si>
  <si>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</si>
  <si>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</si>
  <si>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</si>
  <si>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</si>
  <si>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</si>
  <si>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</si>
  <si>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</si>
  <si>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</si>
  <si>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</si>
  <si>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</si>
  <si>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</si>
  <si>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</si>
  <si>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</si>
  <si>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</si>
  <si>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</si>
  <si>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</si>
  <si>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</si>
  <si>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</si>
  <si>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</si>
  <si>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</si>
  <si>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</si>
  <si>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</si>
  <si>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</si>
  <si>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</si>
  <si>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</si>
  <si>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</si>
  <si>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</si>
  <si>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</si>
  <si>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</si>
  <si>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</si>
  <si>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</si>
  <si>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</si>
  <si>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</si>
  <si>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</si>
  <si>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</si>
  <si>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</si>
  <si>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</si>
  <si>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</si>
  <si>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</si>
  <si>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</si>
  <si>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</si>
  <si>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</si>
  <si>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</si>
  <si>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</si>
  <si>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</si>
  <si>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</si>
  <si>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</si>
  <si>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</si>
  <si>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</si>
  <si>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</si>
  <si>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</si>
  <si>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</si>
  <si>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</si>
  <si>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</si>
  <si>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</si>
  <si>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</si>
  <si>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</si>
  <si>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</si>
  <si>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</si>
  <si>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</si>
  <si>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</si>
  <si>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</si>
  <si>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</si>
  <si>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</si>
  <si>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</si>
  <si>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</si>
  <si>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</si>
  <si>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</si>
  <si>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</si>
  <si>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</si>
  <si>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</si>
  <si>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</si>
  <si>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</si>
  <si>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</si>
  <si>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</si>
  <si>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</si>
  <si>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</si>
  <si>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</si>
  <si>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</si>
  <si>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</si>
  <si>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</si>
  <si>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</si>
  <si>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</si>
  <si>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</si>
  <si>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</si>
  <si>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</si>
  <si>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</si>
  <si>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</si>
  <si>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</si>
  <si>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</si>
  <si>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</si>
  <si>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</si>
  <si>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</si>
  <si>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</si>
  <si>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</si>
  <si>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</si>
  <si>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</si>
  <si>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</si>
  <si>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</si>
  <si>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</si>
  <si>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</si>
  <si>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</si>
  <si>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</si>
  <si>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</si>
  <si>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</si>
  <si>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</si>
  <si>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</si>
  <si>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</si>
  <si>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</si>
  <si>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</si>
  <si>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</si>
  <si>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</si>
  <si>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</si>
  <si>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</si>
  <si>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</si>
  <si>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</si>
  <si>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</si>
  <si>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</si>
  <si>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</si>
  <si>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</si>
  <si>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</si>
  <si>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</si>
  <si>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</si>
  <si>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</si>
  <si>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</si>
  <si>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</si>
  <si>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</si>
  <si>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</si>
  <si>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</si>
  <si>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</si>
  <si>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</si>
  <si>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</si>
  <si>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</si>
  <si>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</si>
  <si>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</si>
  <si>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</si>
  <si>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</si>
  <si>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</si>
  <si>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</si>
  <si>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</si>
  <si>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</si>
  <si>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</si>
  <si>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</si>
  <si>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</si>
  <si>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</si>
  <si>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</si>
  <si>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</si>
  <si>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</si>
  <si>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</si>
  <si>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</si>
  <si>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</si>
  <si>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</si>
  <si>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</si>
  <si>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</si>
  <si>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</si>
  <si>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</si>
  <si>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</si>
  <si>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</si>
  <si>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</si>
  <si>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</si>
  <si>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</si>
  <si>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</si>
  <si>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</si>
  <si>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</si>
  <si>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</si>
  <si>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</si>
  <si>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</si>
  <si>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</si>
  <si>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</si>
  <si>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</si>
  <si>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</si>
  <si>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</si>
  <si>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</si>
  <si>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</si>
  <si>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</si>
  <si>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</si>
  <si>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</si>
  <si>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</si>
  <si>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</si>
  <si>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</si>
  <si>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</si>
  <si>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</si>
  <si>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</si>
  <si>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</si>
  <si>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</si>
  <si>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</si>
  <si>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</si>
  <si>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</si>
  <si>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</si>
  <si>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</si>
  <si>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</si>
  <si>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</si>
  <si>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</si>
  <si>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</si>
  <si>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</si>
  <si>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</si>
  <si>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</si>
  <si>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</si>
  <si>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</si>
  <si>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</si>
  <si>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</si>
  <si>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</si>
  <si>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</si>
  <si>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</si>
  <si>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</si>
  <si>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</si>
  <si>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</si>
  <si>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</si>
  <si>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</si>
  <si>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</si>
  <si>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</si>
  <si>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</si>
  <si>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</si>
  <si>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</si>
  <si>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</si>
  <si>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</si>
  <si>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</si>
  <si>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</si>
  <si>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</si>
  <si>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</si>
  <si>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</si>
  <si>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</si>
  <si>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</si>
  <si>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</si>
  <si>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</si>
  <si>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</si>
  <si>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</si>
  <si>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</si>
  <si>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</si>
  <si>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</si>
  <si>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</si>
  <si>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</si>
  <si>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</si>
  <si>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</si>
  <si>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</si>
  <si>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</si>
  <si>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</si>
  <si>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</si>
  <si>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</si>
  <si>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</si>
  <si>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</si>
  <si>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</si>
  <si>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</si>
  <si>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</si>
  <si>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</si>
  <si>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</si>
  <si>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</si>
  <si>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</si>
  <si>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</si>
  <si>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</si>
  <si>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</si>
  <si>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</si>
  <si>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</si>
  <si>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</si>
  <si>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</si>
  <si>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</si>
  <si>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</si>
  <si>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</si>
  <si>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</si>
  <si>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</si>
  <si>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</si>
  <si>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</si>
  <si>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</si>
  <si>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</si>
  <si>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</si>
  <si>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</si>
  <si>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</si>
  <si>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</si>
  <si>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</si>
  <si>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</si>
  <si>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</si>
  <si>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</si>
  <si>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</si>
  <si>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</si>
  <si>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</si>
  <si>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</si>
  <si>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</si>
  <si>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</si>
  <si>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</si>
  <si>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</si>
  <si>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</si>
  <si>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</si>
  <si>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</si>
  <si>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</si>
  <si>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</si>
  <si>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</si>
  <si>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</si>
  <si>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</si>
  <si>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</si>
  <si>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</si>
  <si>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</si>
  <si>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</si>
  <si>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</si>
  <si>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</si>
  <si>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</si>
  <si>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</si>
  <si>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</si>
  <si>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</si>
  <si>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</si>
  <si>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</si>
  <si>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</si>
  <si>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</si>
  <si>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</si>
  <si>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</si>
  <si>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</si>
  <si>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</si>
  <si>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</si>
  <si>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</si>
  <si>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</si>
  <si>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</si>
  <si>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</si>
  <si>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</si>
  <si>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</si>
  <si>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</si>
  <si>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</si>
  <si>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</si>
  <si>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</si>
  <si>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</si>
  <si>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</si>
  <si>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</si>
  <si>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</si>
  <si>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</si>
  <si>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</si>
  <si>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</si>
  <si>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</si>
  <si>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</si>
  <si>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</si>
  <si>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</si>
  <si>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</si>
  <si>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</si>
  <si>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</si>
  <si>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</si>
  <si>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</si>
  <si>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</si>
  <si>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</si>
  <si>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</si>
  <si>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</si>
  <si>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</si>
  <si>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</si>
  <si>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</si>
  <si>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</si>
  <si>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</si>
  <si>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</si>
  <si>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</si>
  <si>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</si>
  <si>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</si>
  <si>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</si>
  <si>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</si>
  <si>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</si>
  <si>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</si>
  <si>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</si>
  <si>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</si>
  <si>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</si>
  <si>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</si>
  <si>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</si>
  <si>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</si>
  <si>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</si>
  <si>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</si>
  <si>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</si>
  <si>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</si>
  <si>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</si>
  <si>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</si>
  <si>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</si>
  <si>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</si>
  <si>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</si>
  <si>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</si>
  <si>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</si>
  <si>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</si>
  <si>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</si>
  <si>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</si>
  <si>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</si>
  <si>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</si>
  <si>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</si>
  <si>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</si>
  <si>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</si>
  <si>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</si>
  <si>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</si>
  <si>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</si>
  <si>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</si>
  <si>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</si>
  <si>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</si>
  <si>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</si>
  <si>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</si>
  <si>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</si>
  <si>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</si>
  <si>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</si>
  <si>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</si>
  <si>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</si>
  <si>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</si>
  <si>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</si>
  <si>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</si>
  <si>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</si>
  <si>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</si>
  <si>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</si>
  <si>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</si>
  <si>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</si>
  <si>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</si>
  <si>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</si>
  <si>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</si>
  <si>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</si>
  <si>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</si>
  <si>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</si>
  <si>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</si>
  <si>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</si>
  <si>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</si>
  <si>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</si>
  <si>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</si>
  <si>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</si>
  <si>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</si>
  <si>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</si>
  <si>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</si>
  <si>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</si>
  <si>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</si>
  <si>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</si>
  <si>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</si>
  <si>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</si>
  <si>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</si>
  <si>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</si>
  <si>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</si>
  <si>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</si>
  <si>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</si>
  <si>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</si>
  <si>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</si>
  <si>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</si>
  <si>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</si>
  <si>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</si>
  <si>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</si>
  <si>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</si>
  <si>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</si>
  <si>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</si>
  <si>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</si>
  <si>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</si>
  <si>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</si>
  <si>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</si>
  <si>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</si>
  <si>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</si>
  <si>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</si>
  <si>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</si>
  <si>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</si>
  <si>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</si>
  <si>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</si>
  <si>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</si>
  <si>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</si>
  <si>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</si>
  <si>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</si>
  <si>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</si>
  <si>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</si>
  <si>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</si>
  <si>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</si>
  <si>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</si>
  <si>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</si>
  <si>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</si>
  <si>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</si>
  <si>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</si>
  <si>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</si>
  <si>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</si>
  <si>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</si>
  <si>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</si>
  <si>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</si>
  <si>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</si>
  <si>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</si>
  <si>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</si>
  <si>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</si>
  <si>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</si>
  <si>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</si>
  <si>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</si>
  <si>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</si>
  <si>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</si>
  <si>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</si>
  <si>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</si>
  <si>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</si>
  <si>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</si>
  <si>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</si>
  <si>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</si>
  <si>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</si>
  <si>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</si>
  <si>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</si>
  <si>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</si>
  <si>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</si>
  <si>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</si>
  <si>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</si>
  <si>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</si>
  <si>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</si>
  <si>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</si>
  <si>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</si>
  <si>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</si>
  <si>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</si>
  <si>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</si>
  <si>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</si>
  <si>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</si>
  <si>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</si>
  <si>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</si>
  <si>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</si>
  <si>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</si>
  <si>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</si>
  <si>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</si>
  <si>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</si>
  <si>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</si>
  <si>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</si>
  <si>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</si>
  <si>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</si>
  <si>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</si>
  <si>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</si>
  <si>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</si>
  <si>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</si>
  <si>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</si>
  <si>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</si>
  <si>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</si>
  <si>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</si>
  <si>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</si>
  <si>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</si>
  <si>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</si>
  <si>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</si>
  <si>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</si>
  <si>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</si>
  <si>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</si>
  <si>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</si>
  <si>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</si>
  <si>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</si>
  <si>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</si>
  <si>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</si>
  <si>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</si>
  <si>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</si>
  <si>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</si>
  <si>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</si>
  <si>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</si>
  <si>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</si>
  <si>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</si>
  <si>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</si>
  <si>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</si>
  <si>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</si>
  <si>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</si>
  <si>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</si>
  <si>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</si>
  <si>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</si>
  <si>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</si>
  <si>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</si>
  <si>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</si>
  <si>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</si>
  <si>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</si>
  <si>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</si>
  <si>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</si>
  <si>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</si>
  <si>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</si>
  <si>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</si>
  <si>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</si>
  <si>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</si>
  <si>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</si>
  <si>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</si>
  <si>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</si>
  <si>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</si>
  <si>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</si>
  <si>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</si>
  <si>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</si>
  <si>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</si>
  <si>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</si>
  <si>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</si>
  <si>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</si>
  <si>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</si>
  <si>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</si>
  <si>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</si>
  <si>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</si>
  <si>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</si>
  <si>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</si>
  <si>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</si>
  <si>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</si>
  <si>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</si>
  <si>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</si>
  <si>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</si>
  <si>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</si>
  <si>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</si>
  <si>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</si>
  <si>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</si>
  <si>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</si>
  <si>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</si>
  <si>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</si>
  <si>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</si>
  <si>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</si>
  <si>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</si>
  <si>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</si>
  <si>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</si>
  <si>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</si>
  <si>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</si>
  <si>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</si>
  <si>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</si>
  <si>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</si>
  <si>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</si>
  <si>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</si>
  <si>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</si>
  <si>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</si>
  <si>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</si>
  <si>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</si>
  <si>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</si>
  <si>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</si>
  <si>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</si>
  <si>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</si>
  <si>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</si>
  <si>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</si>
  <si>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</si>
  <si>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</si>
  <si>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</si>
  <si>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</si>
  <si>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</si>
  <si>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</si>
  <si>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</si>
  <si>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</si>
  <si>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</si>
  <si>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</si>
  <si>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</si>
  <si>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</si>
  <si>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</si>
  <si>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</si>
  <si>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</si>
  <si>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</si>
  <si>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</si>
  <si>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</si>
  <si>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</si>
  <si>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</si>
  <si>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</si>
  <si>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</si>
  <si>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</si>
  <si>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</si>
  <si>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</si>
  <si>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</si>
  <si>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</si>
  <si>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</si>
  <si>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</si>
  <si>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</si>
  <si>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</si>
  <si>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</si>
  <si>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</si>
  <si>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</si>
  <si>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</si>
  <si>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</si>
  <si>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</si>
  <si>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</si>
  <si>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</si>
  <si>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</si>
  <si>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</si>
  <si>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</si>
  <si>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</si>
  <si>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</si>
  <si>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</si>
  <si>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</si>
  <si>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</si>
  <si>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</si>
  <si>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</si>
  <si>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</si>
  <si>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</si>
  <si>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</si>
  <si>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</si>
  <si>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</si>
  <si>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</si>
  <si>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</si>
  <si>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</si>
  <si>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</si>
  <si>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</si>
  <si>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</si>
  <si>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</si>
  <si>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</si>
  <si>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</si>
  <si>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</si>
  <si>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</si>
  <si>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</si>
  <si>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</si>
  <si>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</si>
  <si>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</si>
  <si>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</si>
  <si>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</si>
  <si>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</si>
  <si>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</si>
  <si>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</si>
  <si>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</si>
  <si>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</si>
  <si>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</si>
  <si>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</si>
  <si>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</si>
  <si>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</si>
  <si>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</si>
  <si>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</si>
  <si>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</si>
  <si>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</si>
  <si>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</si>
  <si>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</si>
  <si>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</si>
  <si>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</si>
  <si>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</si>
  <si>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</si>
  <si>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</si>
  <si>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</si>
  <si>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</si>
  <si>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</si>
  <si>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</si>
  <si>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</si>
  <si>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</si>
  <si>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</si>
  <si>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</si>
  <si>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</si>
  <si>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</si>
  <si>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</si>
  <si>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</si>
  <si>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</si>
  <si>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</si>
  <si>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</si>
  <si>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</si>
  <si>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</si>
  <si>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</si>
  <si>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</si>
  <si>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</si>
  <si>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</si>
  <si>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</si>
  <si>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</si>
  <si>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</si>
  <si>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</si>
  <si>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</si>
  <si>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</si>
  <si>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</si>
  <si>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</si>
  <si>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</si>
  <si>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</si>
  <si>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</si>
  <si>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</si>
  <si>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</si>
  <si>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</si>
  <si>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</si>
  <si>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</si>
  <si>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</si>
  <si>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</si>
  <si>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</si>
  <si>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</si>
  <si>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</si>
  <si>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</si>
  <si>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</si>
  <si>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</si>
  <si>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</si>
  <si>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</si>
  <si>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</si>
  <si>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</si>
  <si>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</si>
  <si>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</si>
  <si>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</si>
  <si>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</si>
  <si>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</si>
  <si>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</si>
  <si>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</si>
  <si>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</si>
  <si>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</si>
  <si>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</si>
  <si>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</si>
  <si>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</si>
  <si>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</si>
  <si>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</si>
  <si>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</si>
  <si>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</si>
  <si>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</si>
  <si>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</si>
  <si>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</si>
  <si>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</si>
  <si>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</si>
  <si>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</si>
  <si>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</si>
  <si>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</si>
  <si>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</si>
  <si>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</si>
  <si>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</si>
  <si>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</si>
  <si>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</si>
  <si>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</si>
  <si>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</si>
  <si>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</si>
  <si>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</si>
  <si>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</si>
  <si>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</si>
  <si>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</si>
  <si>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</si>
  <si>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</si>
  <si>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</si>
  <si>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</si>
  <si>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</si>
  <si>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</si>
  <si>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</si>
  <si>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</si>
  <si>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</si>
  <si>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</si>
  <si>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</si>
  <si>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</si>
  <si>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</si>
  <si>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</si>
  <si>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</si>
  <si>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</si>
  <si>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</si>
  <si>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</si>
  <si>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</si>
  <si>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</si>
  <si>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</si>
  <si>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</si>
  <si>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</si>
  <si>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</si>
  <si>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</si>
  <si>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</si>
  <si>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</si>
  <si>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</si>
  <si>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</si>
  <si>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</si>
  <si>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</si>
  <si>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</si>
  <si>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</si>
  <si>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</si>
  <si>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</si>
  <si>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</si>
  <si>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</si>
  <si>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</si>
  <si>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</si>
  <si>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</si>
  <si>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</si>
  <si>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</si>
  <si>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</si>
  <si>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</si>
  <si>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</si>
  <si>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</si>
  <si>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</si>
  <si>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</si>
  <si>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</si>
  <si>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</si>
  <si>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</si>
  <si>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</si>
  <si>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</si>
  <si>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</si>
  <si>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</si>
  <si>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</si>
  <si>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</si>
  <si>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</si>
  <si>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</si>
  <si>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</si>
  <si>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</si>
  <si>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</si>
  <si>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</si>
  <si>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</si>
  <si>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</si>
  <si>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</si>
  <si>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</si>
  <si>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</si>
  <si>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</si>
  <si>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</si>
  <si>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</si>
  <si>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</si>
  <si>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</si>
  <si>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</si>
  <si>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</si>
  <si>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</si>
  <si>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</si>
  <si>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</si>
  <si>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</si>
  <si>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</si>
  <si>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</si>
  <si>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</si>
  <si>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</si>
  <si>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</si>
  <si>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</si>
  <si>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</si>
  <si>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</si>
  <si>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</si>
  <si>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</si>
  <si>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</si>
  <si>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</si>
  <si>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</si>
  <si>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</si>
  <si>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</si>
  <si>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</si>
  <si>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</si>
  <si>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</si>
  <si>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</si>
  <si>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</si>
  <si>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</si>
  <si>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</si>
  <si>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</si>
  <si>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</si>
  <si>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</si>
  <si>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</si>
  <si>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</si>
  <si>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</si>
  <si>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</si>
  <si>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</si>
  <si>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</si>
  <si>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</si>
  <si>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</si>
  <si>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</si>
  <si>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</si>
  <si>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</si>
  <si>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</si>
  <si>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</si>
  <si>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</si>
  <si>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</si>
  <si>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</si>
  <si>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</si>
  <si>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</si>
  <si>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</si>
  <si>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</si>
  <si>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</si>
  <si>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</si>
  <si>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</si>
  <si>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</si>
  <si>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</si>
  <si>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</si>
  <si>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</si>
  <si>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</si>
  <si>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</si>
  <si>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</si>
  <si>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</si>
  <si>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</si>
  <si>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</si>
  <si>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</si>
  <si>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</si>
  <si>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</si>
  <si>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</si>
  <si>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</si>
  <si>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</si>
  <si>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</si>
  <si>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</si>
  <si>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</si>
  <si>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</si>
  <si>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</si>
  <si>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</si>
  <si>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</si>
  <si>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</si>
  <si>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</si>
  <si>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</si>
  <si>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</si>
  <si>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</si>
  <si>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</si>
  <si>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</si>
  <si>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</si>
  <si>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</si>
  <si>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</si>
  <si>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</si>
  <si>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</si>
  <si>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</si>
  <si>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</si>
  <si>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</si>
  <si>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</si>
  <si>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</si>
  <si>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</si>
  <si>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</si>
  <si>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</si>
  <si>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</si>
  <si>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</si>
  <si>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</si>
  <si>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</si>
  <si>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</si>
  <si>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</si>
  <si>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</si>
  <si>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</si>
  <si>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</si>
  <si>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</si>
  <si>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</si>
  <si>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</si>
  <si>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</si>
  <si>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</si>
  <si>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</si>
  <si>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</si>
  <si>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</si>
  <si>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</si>
  <si>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</si>
  <si>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</si>
  <si>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</si>
  <si>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</si>
  <si>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</si>
  <si>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</si>
  <si>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</si>
  <si>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</si>
  <si>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</si>
  <si>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</si>
  <si>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</si>
  <si>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</si>
  <si>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</si>
  <si>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</si>
  <si>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</si>
  <si>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</si>
  <si>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</si>
  <si>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</si>
  <si>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</si>
  <si>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</si>
  <si>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</si>
  <si>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</si>
  <si>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</si>
  <si>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</si>
  <si>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</si>
  <si>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</si>
  <si>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</si>
  <si>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</si>
  <si>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</si>
  <si>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</si>
  <si>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</si>
  <si>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</si>
  <si>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</si>
  <si>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</si>
  <si>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</si>
  <si>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</si>
  <si>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</si>
  <si>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</si>
  <si>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</si>
  <si>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</si>
  <si>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</si>
  <si>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</si>
  <si>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</si>
  <si>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</si>
  <si>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</si>
  <si>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</si>
  <si>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</si>
  <si>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</si>
  <si>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</si>
  <si>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</si>
  <si>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</si>
  <si>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</si>
  <si>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</si>
  <si>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</si>
  <si>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</si>
  <si>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</si>
  <si>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</si>
  <si>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</si>
  <si>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</si>
  <si>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</si>
  <si>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</si>
  <si>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</si>
  <si>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</si>
  <si>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</si>
  <si>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</si>
  <si>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</si>
  <si>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</si>
  <si>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</si>
  <si>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</si>
  <si>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</si>
  <si>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</si>
  <si>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</si>
  <si>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</si>
  <si>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</si>
  <si>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</si>
  <si>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</si>
  <si>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</si>
  <si>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</si>
  <si>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</si>
  <si>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</si>
  <si>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</si>
  <si>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</si>
  <si>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</si>
  <si>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</si>
  <si>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</si>
  <si>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</si>
  <si>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</si>
  <si>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</si>
  <si>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</si>
  <si>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</si>
  <si>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</si>
  <si>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</si>
  <si>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</si>
  <si>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</si>
  <si>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</si>
  <si>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</si>
  <si>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</si>
  <si>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</si>
  <si>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</si>
  <si>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</si>
  <si>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</si>
  <si>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</si>
  <si>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</si>
  <si>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</si>
  <si>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</si>
  <si>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</si>
  <si>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</si>
  <si>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</si>
  <si>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</si>
  <si>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</si>
  <si>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</si>
  <si>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</si>
  <si>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</si>
  <si>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</si>
  <si>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</si>
  <si>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</si>
  <si>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</si>
  <si>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</si>
  <si>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</si>
  <si>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</si>
  <si>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</si>
  <si>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</si>
  <si>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</si>
  <si>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</si>
  <si>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</si>
  <si>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</si>
  <si>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</si>
  <si>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</si>
  <si>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</si>
  <si>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</si>
  <si>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</si>
  <si>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</si>
  <si>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</si>
  <si>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</si>
  <si>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</si>
  <si>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</si>
  <si>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</si>
  <si>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</si>
  <si>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</si>
  <si>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</si>
  <si>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</si>
  <si>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</si>
  <si>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</si>
  <si>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</si>
  <si>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</si>
  <si>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</si>
  <si>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</si>
  <si>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</si>
  <si>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</si>
  <si>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</si>
  <si>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</si>
  <si>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</si>
  <si>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</si>
  <si>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</si>
  <si>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</si>
  <si>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</si>
  <si>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</si>
  <si>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</si>
  <si>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</si>
  <si>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</si>
  <si>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</si>
  <si>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</si>
  <si>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</si>
  <si>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</si>
  <si>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</si>
  <si>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</si>
  <si>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</si>
  <si>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</si>
  <si>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</si>
  <si>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</si>
  <si>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</si>
  <si>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</si>
  <si>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</si>
  <si>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</si>
  <si>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</si>
  <si>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</si>
  <si>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</si>
  <si>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</si>
  <si>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</si>
  <si>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</si>
  <si>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</si>
  <si>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</si>
  <si>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</si>
  <si>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</si>
  <si>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</si>
  <si>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</si>
  <si>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</si>
  <si>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</si>
  <si>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</si>
  <si>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</si>
  <si>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</si>
  <si>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</si>
  <si>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</si>
  <si>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</si>
  <si>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</si>
  <si>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</si>
  <si>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</si>
  <si>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</si>
  <si>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</si>
  <si>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</si>
  <si>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</si>
  <si>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</si>
  <si>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</si>
  <si>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</si>
  <si>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</si>
  <si>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</si>
  <si>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</si>
  <si>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</si>
  <si>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</si>
  <si>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</si>
  <si>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</si>
  <si>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</si>
  <si>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</si>
  <si>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</si>
  <si>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</si>
  <si>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</si>
  <si>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</si>
  <si>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</si>
  <si>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</si>
  <si>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</si>
  <si>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</si>
  <si>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</si>
  <si>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</si>
  <si>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</si>
  <si>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</si>
  <si>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</si>
  <si>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</si>
  <si>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</si>
  <si>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</si>
  <si>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</si>
  <si>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</si>
  <si>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</si>
  <si>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</si>
  <si>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</si>
  <si>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</si>
  <si>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</si>
  <si>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</si>
  <si>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</si>
  <si>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</si>
  <si>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</si>
  <si>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</si>
  <si>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</si>
  <si>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</si>
  <si>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</si>
  <si>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</si>
  <si>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</si>
  <si>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</si>
  <si>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</si>
  <si>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</si>
  <si>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</si>
  <si>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</si>
  <si>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</si>
  <si>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</si>
  <si>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</si>
  <si>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</si>
  <si>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</si>
  <si>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</si>
  <si>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</si>
  <si>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</si>
  <si>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</si>
  <si>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</si>
  <si>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</si>
  <si>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</si>
  <si>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</si>
  <si>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</si>
  <si>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</si>
  <si>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</si>
  <si>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</si>
  <si>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</si>
  <si>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</si>
  <si>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</si>
  <si>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</si>
  <si>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</si>
  <si>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</si>
  <si>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</si>
  <si>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</si>
  <si>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</si>
  <si>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</si>
  <si>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</si>
  <si>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</si>
  <si>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</si>
  <si>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</si>
  <si>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</si>
  <si>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</si>
  <si>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</si>
  <si>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</si>
  <si>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</si>
  <si>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</si>
  <si>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</si>
  <si>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</si>
  <si>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</si>
  <si>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</si>
  <si>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</si>
  <si>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</si>
  <si>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</si>
  <si>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</si>
  <si>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</si>
  <si>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</si>
  <si>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</si>
  <si>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</si>
  <si>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</si>
  <si>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</si>
  <si>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</si>
  <si>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</si>
  <si>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</si>
  <si>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</si>
  <si>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</si>
  <si>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</si>
  <si>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</si>
  <si>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</si>
  <si>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</si>
  <si>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</si>
  <si>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</si>
  <si>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</si>
  <si>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</si>
  <si>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</si>
  <si>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</si>
  <si>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</si>
  <si>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</si>
  <si>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</si>
  <si>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</si>
  <si>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</si>
  <si>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</si>
  <si>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</si>
  <si>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</si>
  <si>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</si>
  <si>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</si>
  <si>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</si>
  <si>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</si>
  <si>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</si>
  <si>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</si>
  <si>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</si>
  <si>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</si>
  <si>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</si>
  <si>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</si>
  <si>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</si>
  <si>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</si>
  <si>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</si>
  <si>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</si>
  <si>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</si>
  <si>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</si>
  <si>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</si>
  <si>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</si>
  <si>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</si>
  <si>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</si>
  <si>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</si>
  <si>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</si>
  <si>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</si>
  <si>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</si>
  <si>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</si>
  <si>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</si>
  <si>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</si>
  <si>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</si>
  <si>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</si>
  <si>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</si>
  <si>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</si>
  <si>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</si>
  <si>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</si>
  <si>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</si>
  <si>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</si>
  <si>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</si>
  <si>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</si>
  <si>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</si>
  <si>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</si>
  <si>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</si>
  <si>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</si>
  <si>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</si>
  <si>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</si>
  <si>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</si>
  <si>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</si>
  <si>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</si>
  <si>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</si>
  <si>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</si>
  <si>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</si>
  <si>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</si>
  <si>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</si>
  <si>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</si>
  <si>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</si>
  <si>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</si>
  <si>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</si>
  <si>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</si>
  <si>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</si>
  <si>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</si>
  <si>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</si>
  <si>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</si>
  <si>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</si>
  <si>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</si>
  <si>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</si>
  <si>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</si>
  <si>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</si>
  <si>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</si>
  <si>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</si>
  <si>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</si>
  <si>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</si>
  <si>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</si>
  <si>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</si>
  <si>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</si>
  <si>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</si>
  <si>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</si>
  <si>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</si>
  <si>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</si>
  <si>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</si>
  <si>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</si>
  <si>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</si>
  <si>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</si>
  <si>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</si>
  <si>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</si>
  <si>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</si>
  <si>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</si>
  <si>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</si>
  <si>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</si>
  <si>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</si>
  <si>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</si>
  <si>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</si>
  <si>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</si>
  <si>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</si>
  <si>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</si>
  <si>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</si>
  <si>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</si>
  <si>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</si>
  <si>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</si>
  <si>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</si>
  <si>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</si>
  <si>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</si>
  <si>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</si>
  <si>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</si>
  <si>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</si>
  <si>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</si>
  <si>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</si>
  <si>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</si>
  <si>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</si>
  <si>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</si>
  <si>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</si>
  <si>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</si>
  <si>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</si>
  <si>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</si>
  <si>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</si>
  <si>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</si>
  <si>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</si>
  <si>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</si>
  <si>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</si>
  <si>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</si>
  <si>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</si>
  <si>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</si>
  <si>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</si>
  <si>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</si>
  <si>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</si>
  <si>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</si>
  <si>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</si>
  <si>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</si>
  <si>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</si>
  <si>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</si>
  <si>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</si>
  <si>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</si>
  <si>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</si>
  <si>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</si>
  <si>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</si>
  <si>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</si>
  <si>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</si>
  <si>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</si>
  <si>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</si>
  <si>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</si>
  <si>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</si>
  <si>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</si>
  <si>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</si>
  <si>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</si>
  <si>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</si>
  <si>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</si>
  <si>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</si>
  <si>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</si>
  <si>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</si>
  <si>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</si>
  <si>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</si>
  <si>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</si>
  <si>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</si>
  <si>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</si>
  <si>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</si>
  <si>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</si>
  <si>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</si>
  <si>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</si>
  <si>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</si>
  <si>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</si>
  <si>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</si>
  <si>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</si>
  <si>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</si>
  <si>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</si>
  <si>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</si>
  <si>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</si>
  <si>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</si>
  <si>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</si>
  <si>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</si>
  <si>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</si>
  <si>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</si>
  <si>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</si>
  <si>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</si>
  <si>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</si>
  <si>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</si>
  <si>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</si>
  <si>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</si>
  <si>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</si>
  <si>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</si>
  <si>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</si>
  <si>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</si>
  <si>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</si>
  <si>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</si>
  <si>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</si>
  <si>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</si>
  <si>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</si>
  <si>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</si>
  <si>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</si>
  <si>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</si>
  <si>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</si>
  <si>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</si>
  <si>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</si>
  <si>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</si>
  <si>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</si>
  <si>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</si>
  <si>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</si>
  <si>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</si>
  <si>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</si>
  <si>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</si>
  <si>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</si>
  <si>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</si>
  <si>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</si>
  <si>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</si>
  <si>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</si>
  <si>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</si>
  <si>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</si>
  <si>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</si>
  <si>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</si>
  <si>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</si>
  <si>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</si>
  <si>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</si>
  <si>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</si>
  <si>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</si>
  <si>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</si>
  <si>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</si>
  <si>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</si>
  <si>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</si>
  <si>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</si>
  <si>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</si>
  <si>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</si>
  <si>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</si>
  <si>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</si>
  <si>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</si>
  <si>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</si>
  <si>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</si>
  <si>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</si>
  <si>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</si>
  <si>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</si>
  <si>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</si>
  <si>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</si>
  <si>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</si>
  <si>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</si>
  <si>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</si>
  <si>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</si>
  <si>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</si>
  <si>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</si>
  <si>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</si>
  <si>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</si>
  <si>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</si>
  <si>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</si>
  <si>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</si>
  <si>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</si>
  <si>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</si>
  <si>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</si>
  <si>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</si>
  <si>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</si>
  <si>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</si>
  <si>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</si>
  <si>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</si>
  <si>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</si>
  <si>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</si>
  <si>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</si>
  <si>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</si>
  <si>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</si>
  <si>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</si>
  <si>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</si>
  <si>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</si>
  <si>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</si>
  <si>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</si>
  <si>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</si>
  <si>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</si>
  <si>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</si>
  <si>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</si>
  <si>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</si>
  <si>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</si>
  <si>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</si>
  <si>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</si>
  <si>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</si>
  <si>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</si>
  <si>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</si>
  <si>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</si>
  <si>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</si>
  <si>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</si>
  <si>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</si>
  <si>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</si>
  <si>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</si>
  <si>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</si>
  <si>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</si>
  <si>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</si>
  <si>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</si>
  <si>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</si>
  <si>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</si>
  <si>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</si>
  <si>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</si>
  <si>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</si>
  <si>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</si>
  <si>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</si>
  <si>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</si>
  <si>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</si>
  <si>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</si>
  <si>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</si>
  <si>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</si>
  <si>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</si>
  <si>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</si>
  <si>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</si>
  <si>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</si>
  <si>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</si>
  <si>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</si>
  <si>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</si>
  <si>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</si>
  <si>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</si>
  <si>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</si>
  <si>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</si>
  <si>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</si>
  <si>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</si>
  <si>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</si>
  <si>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</si>
  <si>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</si>
  <si>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</si>
  <si>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</si>
  <si>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</si>
  <si>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</si>
  <si>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</si>
  <si>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</si>
  <si>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</si>
  <si>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</si>
  <si>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</si>
  <si>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</si>
  <si>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</si>
  <si>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</si>
  <si>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</si>
  <si>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</si>
  <si>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</si>
  <si>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</si>
  <si>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</si>
  <si>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</si>
  <si>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</si>
  <si>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</si>
  <si>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</si>
  <si>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</si>
  <si>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</si>
  <si>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</si>
  <si>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</si>
  <si>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</si>
  <si>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</si>
  <si>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</si>
  <si>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</si>
  <si>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</si>
  <si>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</si>
  <si>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</si>
  <si>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</si>
  <si>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</si>
  <si>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</si>
  <si>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</si>
  <si>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</si>
  <si>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</si>
  <si>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</si>
  <si>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</si>
  <si>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</si>
  <si>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</si>
  <si>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</si>
  <si>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</si>
  <si>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</si>
  <si>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</si>
  <si>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</si>
  <si>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</si>
  <si>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</si>
  <si>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</si>
  <si>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</si>
  <si>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</si>
  <si>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</si>
  <si>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</si>
  <si>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</si>
  <si>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</si>
  <si>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</si>
  <si>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</si>
  <si>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</si>
  <si>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</si>
  <si>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</si>
  <si>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</si>
  <si>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</si>
  <si>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</si>
  <si>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</si>
  <si>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</si>
  <si>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</si>
  <si>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</si>
  <si>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</si>
  <si>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</si>
  <si>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</si>
  <si>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</si>
  <si>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</si>
  <si>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</si>
  <si>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</si>
  <si>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</si>
  <si>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</si>
  <si>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</si>
  <si>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</si>
  <si>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</si>
  <si>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</si>
  <si>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</si>
  <si>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</si>
  <si>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</si>
  <si>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</si>
  <si>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</si>
  <si>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</si>
  <si>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</si>
  <si>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</si>
  <si>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</si>
  <si>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</si>
  <si>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</si>
  <si>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</si>
  <si>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</si>
  <si>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</si>
  <si>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</si>
  <si>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</si>
  <si>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</si>
  <si>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</si>
  <si>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</si>
  <si>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</si>
  <si>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</si>
  <si>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</si>
  <si>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</si>
  <si>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</si>
  <si>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</si>
  <si>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</si>
  <si>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</si>
  <si>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</si>
  <si>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</si>
  <si>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</si>
  <si>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</si>
  <si>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</si>
  <si>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</si>
  <si>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</si>
  <si>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</si>
  <si>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</si>
  <si>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</si>
  <si>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</si>
  <si>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</si>
  <si>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</si>
  <si>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</si>
  <si>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</si>
  <si>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</si>
  <si>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</si>
  <si>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</si>
  <si>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</si>
  <si>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</si>
  <si>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</si>
  <si>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</si>
  <si>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</si>
  <si>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</si>
  <si>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</si>
  <si>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</si>
  <si>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</si>
  <si>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</si>
  <si>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</si>
  <si>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</si>
  <si>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</si>
  <si>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</si>
  <si>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</si>
  <si>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</si>
  <si>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</si>
  <si>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</si>
  <si>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</si>
  <si>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</si>
  <si>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</si>
  <si>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</si>
  <si>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</si>
  <si>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</si>
  <si>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</si>
  <si>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</si>
  <si>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</si>
  <si>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</si>
  <si>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</si>
  <si>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</si>
  <si>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</si>
  <si>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</si>
  <si>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</si>
  <si>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</si>
  <si>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</si>
  <si>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</si>
  <si>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</si>
  <si>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</si>
  <si>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</si>
  <si>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</si>
  <si>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</si>
  <si>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</si>
  <si>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</si>
  <si>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</si>
  <si>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</si>
  <si>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</si>
  <si>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</si>
  <si>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</si>
  <si>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</si>
  <si>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</si>
  <si>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</si>
  <si>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</si>
  <si>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</si>
  <si>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</si>
  <si>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</si>
  <si>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</si>
  <si>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</si>
  <si>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</si>
  <si>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</si>
  <si>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</si>
  <si>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</si>
  <si>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</si>
  <si>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</si>
  <si>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</si>
  <si>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</si>
  <si>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</si>
  <si>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</si>
  <si>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</si>
  <si>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</si>
  <si>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</si>
  <si>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</si>
  <si>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</si>
  <si>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</si>
  <si>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</si>
  <si>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</si>
  <si>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</si>
  <si>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</si>
  <si>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</si>
  <si>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</si>
  <si>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</si>
  <si>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</si>
  <si>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</si>
  <si>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</si>
  <si>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</si>
  <si>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</si>
  <si>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</si>
  <si>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</si>
  <si>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</si>
  <si>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</si>
  <si>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</si>
  <si>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</si>
  <si>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</si>
  <si>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</si>
  <si>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</si>
  <si>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</si>
  <si>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</si>
  <si>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</si>
  <si>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</si>
  <si>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</si>
  <si>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</si>
  <si>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</si>
  <si>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</si>
  <si>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</si>
  <si>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</si>
  <si>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</si>
  <si>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</si>
  <si>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</si>
  <si>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</si>
  <si>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</si>
  <si>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</si>
  <si>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</si>
  <si>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</si>
  <si>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</si>
  <si>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</si>
  <si>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</si>
  <si>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</si>
  <si>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</si>
  <si>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</si>
  <si>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</si>
  <si>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</si>
  <si>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</si>
  <si>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</si>
  <si>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</si>
  <si>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</si>
  <si>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</si>
  <si>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</si>
  <si>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</si>
  <si>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</si>
  <si>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</si>
  <si>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</si>
  <si>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</si>
  <si>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</si>
  <si>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</si>
  <si>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</si>
  <si>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</si>
  <si>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</si>
  <si>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</si>
  <si>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</si>
  <si>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</si>
  <si>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</si>
  <si>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</si>
  <si>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</si>
  <si>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</si>
  <si>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</si>
  <si>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</si>
  <si>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</si>
  <si>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</si>
  <si>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</si>
  <si>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</si>
  <si>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</si>
  <si>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</si>
  <si>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</si>
  <si>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</si>
  <si>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</si>
  <si>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</si>
  <si>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</si>
  <si>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</si>
  <si>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</si>
  <si>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</si>
  <si>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</si>
  <si>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</si>
  <si>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</si>
  <si>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</si>
  <si>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</si>
  <si>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</si>
  <si>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</si>
  <si>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</si>
  <si>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</si>
  <si>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</si>
  <si>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</si>
  <si>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</si>
  <si>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</si>
  <si>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</si>
  <si>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</si>
  <si>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</si>
  <si>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</si>
  <si>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</si>
  <si>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</si>
  <si>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</si>
  <si>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</si>
  <si>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</si>
  <si>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</si>
  <si>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</si>
  <si>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</si>
  <si>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</si>
  <si>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</si>
  <si>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</si>
  <si>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</si>
  <si>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</si>
  <si>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</si>
  <si>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</si>
  <si>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</si>
  <si>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</si>
  <si>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</si>
  <si>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</si>
  <si>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</si>
  <si>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</si>
  <si>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</si>
  <si>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</si>
  <si>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</si>
  <si>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</si>
  <si>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</si>
  <si>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</si>
  <si>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</si>
  <si>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</si>
  <si>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</si>
  <si>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</si>
  <si>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</si>
  <si>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</si>
  <si>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</si>
  <si>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</si>
  <si>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</si>
  <si>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</si>
  <si>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</si>
  <si>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</si>
  <si>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</si>
  <si>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</si>
  <si>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</si>
  <si>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</si>
  <si>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</si>
  <si>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</si>
  <si>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</si>
  <si>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</si>
  <si>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</si>
  <si>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</si>
  <si>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</si>
  <si>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</si>
  <si>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</si>
  <si>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</si>
  <si>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</si>
  <si>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</si>
  <si>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</si>
  <si>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</si>
  <si>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</si>
  <si>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</si>
  <si>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</si>
  <si>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</si>
  <si>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</si>
  <si>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</si>
  <si>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</si>
  <si>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</si>
  <si>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</si>
  <si>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</si>
  <si>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</si>
  <si>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</si>
  <si>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</si>
  <si>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</si>
  <si>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</si>
  <si>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</si>
  <si>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</si>
  <si>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</si>
  <si>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</si>
  <si>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</si>
  <si>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</si>
  <si>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</si>
  <si>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</si>
  <si>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</si>
  <si>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</si>
  <si>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</si>
  <si>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</si>
  <si>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</si>
  <si>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</si>
  <si>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</si>
  <si>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</si>
  <si>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</si>
  <si>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</si>
  <si>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</si>
  <si>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</si>
  <si>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</si>
  <si>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</si>
  <si>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</si>
  <si>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</si>
  <si>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</si>
  <si>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</si>
  <si>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</si>
  <si>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</si>
  <si>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</si>
  <si>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</si>
  <si>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</si>
  <si>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</si>
  <si>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</si>
  <si>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</si>
  <si>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</si>
  <si>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</si>
  <si>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</si>
  <si>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</si>
  <si>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</si>
  <si>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</si>
  <si>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</si>
  <si>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</si>
  <si>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</si>
  <si>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</si>
  <si>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</si>
  <si>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</si>
  <si>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</si>
  <si>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</si>
  <si>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</si>
  <si>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</si>
  <si>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</si>
  <si>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</si>
  <si>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</si>
  <si>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</si>
  <si>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</si>
  <si>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</si>
  <si>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</si>
  <si>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</si>
  <si>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</si>
  <si>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</si>
  <si>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</si>
  <si>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</si>
  <si>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</si>
  <si>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</si>
  <si>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</si>
  <si>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</si>
  <si>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</si>
  <si>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</si>
  <si>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</si>
  <si>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</si>
  <si>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</si>
  <si>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</si>
  <si>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</si>
  <si>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</si>
  <si>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</si>
  <si>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</si>
  <si>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</si>
  <si>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</si>
  <si>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</si>
  <si>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</si>
  <si>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</si>
  <si>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</si>
  <si>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</si>
  <si>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</si>
  <si>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</si>
  <si>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</si>
  <si>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</si>
  <si>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</si>
  <si>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</si>
  <si>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</si>
  <si>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</si>
  <si>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</si>
  <si>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</si>
  <si>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</si>
  <si>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</si>
  <si>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</si>
  <si>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</si>
  <si>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</si>
  <si>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</si>
  <si>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</si>
  <si>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</si>
  <si>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</si>
  <si>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</si>
  <si>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</si>
  <si>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</si>
  <si>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</si>
  <si>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</si>
  <si>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</si>
  <si>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</si>
  <si>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</si>
  <si>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</si>
  <si>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</si>
  <si>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</si>
  <si>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</si>
  <si>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</si>
  <si>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</si>
  <si>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</si>
  <si>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</si>
  <si>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</si>
  <si>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</si>
  <si>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</si>
  <si>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</si>
  <si>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</si>
  <si>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</si>
  <si>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</si>
  <si>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</si>
  <si>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</si>
  <si>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</si>
  <si>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</si>
  <si>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</si>
  <si>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</si>
  <si>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</si>
  <si>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</si>
  <si>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</si>
  <si>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</si>
  <si>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</si>
  <si>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</si>
  <si>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</si>
  <si>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</si>
  <si>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</si>
  <si>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</si>
  <si>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</si>
  <si>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</si>
  <si>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</si>
  <si>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</si>
  <si>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</si>
  <si>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</si>
  <si>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</si>
  <si>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</si>
  <si>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</si>
  <si>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</si>
  <si>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</si>
  <si>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</si>
  <si>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</si>
  <si>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</si>
  <si>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</si>
  <si>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</si>
  <si>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</si>
  <si>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</si>
  <si>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</si>
  <si>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</si>
  <si>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</si>
  <si>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</si>
  <si>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</si>
  <si>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</si>
  <si>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</si>
  <si>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</si>
  <si>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</si>
  <si>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</si>
  <si>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</si>
  <si>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</si>
  <si>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</si>
  <si>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</si>
  <si>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</si>
  <si>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</si>
  <si>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</si>
  <si>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</si>
  <si>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</si>
  <si>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</si>
  <si>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</si>
  <si>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</si>
  <si>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</si>
  <si>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</si>
  <si>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</si>
  <si>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</si>
  <si>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</si>
  <si>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</si>
  <si>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</si>
  <si>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</si>
  <si>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</si>
  <si>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</si>
  <si>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</si>
  <si>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</si>
  <si>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</si>
  <si>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</si>
  <si>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</si>
  <si>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</si>
  <si>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</si>
  <si>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</si>
  <si>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</si>
  <si>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</si>
  <si>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</si>
  <si>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</si>
  <si>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</si>
  <si>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</si>
  <si>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</si>
  <si>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</si>
  <si>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</si>
  <si>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</si>
  <si>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</si>
  <si>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</si>
  <si>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</si>
  <si>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</si>
  <si>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</si>
  <si>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</si>
  <si>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</si>
  <si>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</si>
  <si>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</si>
  <si>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</si>
  <si>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</si>
  <si>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</si>
  <si>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</si>
  <si>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</si>
  <si>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</si>
  <si>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</si>
  <si>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</si>
  <si>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</si>
  <si>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</si>
  <si>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</si>
  <si>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</si>
  <si>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</si>
  <si>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</si>
  <si>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</si>
  <si>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</si>
  <si>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</si>
  <si>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</si>
  <si>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</si>
  <si>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</si>
  <si>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</si>
  <si>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</si>
  <si>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</si>
  <si>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</si>
  <si>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</si>
  <si>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</si>
  <si>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</si>
  <si>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</si>
  <si>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</si>
  <si>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</si>
  <si>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</si>
  <si>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</si>
  <si>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</si>
  <si>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</si>
  <si>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</si>
  <si>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</si>
  <si>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</si>
  <si>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</si>
  <si>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</si>
  <si>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</si>
  <si>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</si>
  <si>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</si>
  <si>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</si>
  <si>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</si>
  <si>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</si>
  <si>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</si>
  <si>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</si>
  <si>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</si>
  <si>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</si>
  <si>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</si>
  <si>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</si>
  <si>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</si>
  <si>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</si>
  <si>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</si>
  <si>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</si>
  <si>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</si>
  <si>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</si>
  <si>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</si>
  <si>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</si>
  <si>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</si>
  <si>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</si>
  <si>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</si>
  <si>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</si>
  <si>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</si>
  <si>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</si>
  <si>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</si>
  <si>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</si>
  <si>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</si>
  <si>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</si>
  <si>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</si>
  <si>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</si>
  <si>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</si>
  <si>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</si>
  <si>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</si>
  <si>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</si>
  <si>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</si>
  <si>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</si>
  <si>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</si>
  <si>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</si>
  <si>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</si>
  <si>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</si>
  <si>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</si>
  <si>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</si>
  <si>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</si>
  <si>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</si>
  <si>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</si>
  <si>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</si>
  <si>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</si>
  <si>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</si>
  <si>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</si>
  <si>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</si>
  <si>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</si>
  <si>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</si>
  <si>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</si>
  <si>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</si>
  <si>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</si>
  <si>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</si>
  <si>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</si>
  <si>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</si>
  <si>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</si>
  <si>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</si>
  <si>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</si>
  <si>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</si>
  <si>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</si>
  <si>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</si>
  <si>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</si>
  <si>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</si>
  <si>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</si>
  <si>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</si>
  <si>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</si>
  <si>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</si>
  <si>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</si>
  <si>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</si>
  <si>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</si>
  <si>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</si>
  <si>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</si>
  <si>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</si>
  <si>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</si>
  <si>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</si>
  <si>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</si>
  <si>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</si>
  <si>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</si>
  <si>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</si>
  <si>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</si>
  <si>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</si>
  <si>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</si>
  <si>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</si>
  <si>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</si>
  <si>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</si>
  <si>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</si>
  <si>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</si>
  <si>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</si>
  <si>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</si>
  <si>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</si>
  <si>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</si>
  <si>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</si>
  <si>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</si>
  <si>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</si>
  <si>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</si>
  <si>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</si>
  <si>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</si>
  <si>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</si>
  <si>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</si>
  <si>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</si>
  <si>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</si>
  <si>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</si>
  <si>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</si>
  <si>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</si>
  <si>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</si>
  <si>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</si>
  <si>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</si>
  <si>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</si>
  <si>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</si>
  <si>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</si>
  <si>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</si>
  <si>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</si>
  <si>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</si>
  <si>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</si>
  <si>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</si>
  <si>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</si>
  <si>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</si>
  <si>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</si>
  <si>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</si>
  <si>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</si>
  <si>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</si>
  <si>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</si>
  <si>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</si>
  <si>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</si>
  <si>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</si>
  <si>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</si>
  <si>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</si>
  <si>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</si>
  <si>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</si>
  <si>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</si>
  <si>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</si>
  <si>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</si>
  <si>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</si>
  <si>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</si>
  <si>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</si>
  <si>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</si>
  <si>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</si>
  <si>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</si>
  <si>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</si>
  <si>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</si>
  <si>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</si>
  <si>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</si>
  <si>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</si>
  <si>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</si>
  <si>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</si>
  <si>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</si>
  <si>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</si>
  <si>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</si>
  <si>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</si>
  <si>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</si>
  <si>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</si>
  <si>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</si>
  <si>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</si>
  <si>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</si>
  <si>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</si>
  <si>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</si>
  <si>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</si>
  <si>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</si>
  <si>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</si>
  <si>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</si>
  <si>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</si>
  <si>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</si>
  <si>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</si>
  <si>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</si>
  <si>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</si>
  <si>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</si>
  <si>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</si>
  <si>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</si>
  <si>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</si>
  <si>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</si>
  <si>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</si>
  <si>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</si>
  <si>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</si>
  <si>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</si>
  <si>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</si>
  <si>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</si>
  <si>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</si>
  <si>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</si>
  <si>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</si>
  <si>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</si>
  <si>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</si>
  <si>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</si>
  <si>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</si>
  <si>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</si>
  <si>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</si>
  <si>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</si>
  <si>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</si>
  <si>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</si>
  <si>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</si>
  <si>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</si>
  <si>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</si>
  <si>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</si>
  <si>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</si>
  <si>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</si>
  <si>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</si>
  <si>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</si>
  <si>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</si>
  <si>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</si>
  <si>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</si>
  <si>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</si>
  <si>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</si>
  <si>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</si>
  <si>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</si>
  <si>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</si>
  <si>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</si>
  <si>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</si>
  <si>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</si>
  <si>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</si>
  <si>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</si>
  <si>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</si>
  <si>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</si>
  <si>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</si>
  <si>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</si>
  <si>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</si>
  <si>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</si>
  <si>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</si>
  <si>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</si>
  <si>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</si>
  <si>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</si>
  <si>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</si>
  <si>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</si>
  <si>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</si>
  <si>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</si>
  <si>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</si>
  <si>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</si>
  <si>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</si>
  <si>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</si>
  <si>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</si>
  <si>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</si>
  <si>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</si>
  <si>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</si>
  <si>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</si>
  <si>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</si>
  <si>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</si>
  <si>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</si>
  <si>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</si>
  <si>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</si>
  <si>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</si>
  <si>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</si>
  <si>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</si>
  <si>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</si>
  <si>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</si>
  <si>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</si>
  <si>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</si>
  <si>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</si>
  <si>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</si>
  <si>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</si>
  <si>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</si>
  <si>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</si>
  <si>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</si>
  <si>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</si>
  <si>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</si>
  <si>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</si>
  <si>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</si>
  <si>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</si>
  <si>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</si>
  <si>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</si>
  <si>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</si>
  <si>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</si>
  <si>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</si>
  <si>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</si>
  <si>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</si>
  <si>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</si>
  <si>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</si>
  <si>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</si>
  <si>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</si>
  <si>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</si>
  <si>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</si>
  <si>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</si>
  <si>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</si>
  <si>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</si>
  <si>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</si>
  <si>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</si>
  <si>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</si>
  <si>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</si>
  <si>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</si>
  <si>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</si>
  <si>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</si>
  <si>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</si>
  <si>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</si>
  <si>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</si>
  <si>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</si>
  <si>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</si>
  <si>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</si>
  <si>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</si>
  <si>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</si>
  <si>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</si>
  <si>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</si>
  <si>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</si>
  <si>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</si>
  <si>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</si>
  <si>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</si>
  <si>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</si>
  <si>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</si>
  <si>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</si>
  <si>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</si>
  <si>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</si>
  <si>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</si>
  <si>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</si>
  <si>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</si>
  <si>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</si>
  <si>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</si>
  <si>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</si>
  <si>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</si>
  <si>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</si>
  <si>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</si>
  <si>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</si>
  <si>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</si>
  <si>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</si>
  <si>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</si>
  <si>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</si>
  <si>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</si>
  <si>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</si>
  <si>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</si>
  <si>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</si>
  <si>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</si>
  <si>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</si>
  <si>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</si>
  <si>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</si>
  <si>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</si>
  <si>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</si>
  <si>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</si>
  <si>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</si>
  <si>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</si>
  <si>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</si>
  <si>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</si>
  <si>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</si>
  <si>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</si>
  <si>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</si>
  <si>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</si>
  <si>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</si>
  <si>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</si>
  <si>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</si>
  <si>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</si>
  <si>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</si>
  <si>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</si>
  <si>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</si>
  <si>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</si>
  <si>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</si>
  <si>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</si>
  <si>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</si>
  <si>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</si>
  <si>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</si>
  <si>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</si>
  <si>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</si>
  <si>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</si>
  <si>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</si>
  <si>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</si>
  <si>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</si>
  <si>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</si>
  <si>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</si>
  <si>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</si>
  <si>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</si>
  <si>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</si>
  <si>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</si>
  <si>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</si>
  <si>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</si>
  <si>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</si>
  <si>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</si>
  <si>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</si>
  <si>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</si>
  <si>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</si>
  <si>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</si>
  <si>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</si>
  <si>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</si>
  <si>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</si>
  <si>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</si>
  <si>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</si>
  <si>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</si>
  <si>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</si>
  <si>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</si>
  <si>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</si>
  <si>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</si>
  <si>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</si>
  <si>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</si>
  <si>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</si>
  <si>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</si>
  <si>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</si>
  <si>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</si>
  <si>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</si>
  <si>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</si>
  <si>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</si>
  <si>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</si>
  <si>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</si>
  <si>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</si>
  <si>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</si>
  <si>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</si>
  <si>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</si>
  <si>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</si>
  <si>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</si>
  <si>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</si>
  <si>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</si>
  <si>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</si>
  <si>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</si>
  <si>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</si>
  <si>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</si>
  <si>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</si>
  <si>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</si>
  <si>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</si>
  <si>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</si>
  <si>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</si>
  <si>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</si>
  <si>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</si>
  <si>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</si>
  <si>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</si>
  <si>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</si>
  <si>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</si>
  <si>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</si>
  <si>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</si>
  <si>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</si>
  <si>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</si>
  <si>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</si>
  <si>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</si>
  <si>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</si>
  <si>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</si>
  <si>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</si>
  <si>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</si>
  <si>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</si>
  <si>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</si>
  <si>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</si>
  <si>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</si>
  <si>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</si>
  <si>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</si>
  <si>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</si>
  <si>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</si>
  <si>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</si>
  <si>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</si>
  <si>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</si>
  <si>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</si>
  <si>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</si>
  <si>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</si>
  <si>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</si>
  <si>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</si>
  <si>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</si>
  <si>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</si>
  <si>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</si>
  <si>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</si>
  <si>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</si>
  <si>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</si>
  <si>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</si>
  <si>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</si>
  <si>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</si>
  <si>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</si>
  <si>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</si>
  <si>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</si>
  <si>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</si>
  <si>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</si>
  <si>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</si>
  <si>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</si>
  <si>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</si>
  <si>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</si>
  <si>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</si>
  <si>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</si>
  <si>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</si>
  <si>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</si>
  <si>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</si>
  <si>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</si>
  <si>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</si>
  <si>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</si>
  <si>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</si>
  <si>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</si>
  <si>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</si>
  <si>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</si>
  <si>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</si>
  <si>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</si>
  <si>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</si>
  <si>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</si>
  <si>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</si>
  <si>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</si>
  <si>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</si>
  <si>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</si>
  <si>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</si>
  <si>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</si>
  <si>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</si>
  <si>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</si>
  <si>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</si>
  <si>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</si>
  <si>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</si>
  <si>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</si>
  <si>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</si>
  <si>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</si>
  <si>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</si>
  <si>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</si>
  <si>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</si>
  <si>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</si>
  <si>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</si>
  <si>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</si>
  <si>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</si>
  <si>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</si>
  <si>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</si>
  <si>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</si>
  <si>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</si>
  <si>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</si>
  <si>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</si>
  <si>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</si>
  <si>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</si>
  <si>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</si>
  <si>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</si>
  <si>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</si>
  <si>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</si>
  <si>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</si>
  <si>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</si>
  <si>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</si>
  <si>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</si>
  <si>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</si>
  <si>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</si>
  <si>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</si>
  <si>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</si>
  <si>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</si>
  <si>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</si>
  <si>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</si>
  <si>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</si>
  <si>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</si>
  <si>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</si>
  <si>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</si>
  <si>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</si>
  <si>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</si>
  <si>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</si>
  <si>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</si>
  <si>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</si>
  <si>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</si>
  <si>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</si>
  <si>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</si>
  <si>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</si>
  <si>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</si>
  <si>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</si>
  <si>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</si>
  <si>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</si>
  <si>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</si>
  <si>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</si>
  <si>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</si>
  <si>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</si>
  <si>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</si>
  <si>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</si>
  <si>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</si>
  <si>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</si>
  <si>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</si>
  <si>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</si>
  <si>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</si>
  <si>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</si>
  <si>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</si>
  <si>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</si>
  <si>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</si>
  <si>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</si>
  <si>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</si>
  <si>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</si>
  <si>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</si>
  <si>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</si>
  <si>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</si>
  <si>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</si>
  <si>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</si>
  <si>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</si>
  <si>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</si>
  <si>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</si>
  <si>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</si>
  <si>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</si>
  <si>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</si>
  <si>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</si>
  <si>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</si>
  <si>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</si>
  <si>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</si>
  <si>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</si>
  <si>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</si>
  <si>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</si>
  <si>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</si>
  <si>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</si>
  <si>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</si>
  <si>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</si>
  <si>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</si>
  <si>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</si>
  <si>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</si>
  <si>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</si>
  <si>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</si>
  <si>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</si>
  <si>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</si>
  <si>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</si>
  <si>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</si>
  <si>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</si>
  <si>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</si>
  <si>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</si>
  <si>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</si>
  <si>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</si>
  <si>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</si>
  <si>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</si>
  <si>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</si>
  <si>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</si>
  <si>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</si>
  <si>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</si>
  <si>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</si>
  <si>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</si>
  <si>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</si>
  <si>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</si>
  <si>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</si>
  <si>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</si>
  <si>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</si>
  <si>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</si>
  <si>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</si>
  <si>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</si>
  <si>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</si>
  <si>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</si>
  <si>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</si>
  <si>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</si>
  <si>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</si>
  <si>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</si>
  <si>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</si>
  <si>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</si>
  <si>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</si>
  <si>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</si>
  <si>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</si>
  <si>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</si>
  <si>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</si>
  <si>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</si>
  <si>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</si>
  <si>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</si>
  <si>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</si>
  <si>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</si>
  <si>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</si>
  <si>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</si>
  <si>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</si>
  <si>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</si>
  <si>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</si>
  <si>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</si>
  <si>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</si>
  <si>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</si>
  <si>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</si>
  <si>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</si>
  <si>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</si>
  <si>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</si>
  <si>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</si>
  <si>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</si>
  <si>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</si>
  <si>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</si>
  <si>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</si>
  <si>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</si>
  <si>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</si>
  <si>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</si>
  <si>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</si>
  <si>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</si>
  <si>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</si>
  <si>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</si>
  <si>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</si>
  <si>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</si>
  <si>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</si>
  <si>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</si>
  <si>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</si>
  <si>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</si>
  <si>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</si>
  <si>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</si>
  <si>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</si>
  <si>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</si>
  <si>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</si>
  <si>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</si>
  <si>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</si>
  <si>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</si>
  <si>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</si>
  <si>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</si>
  <si>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</si>
  <si>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</si>
  <si>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</si>
  <si>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</si>
  <si>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</si>
  <si>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</si>
  <si>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</si>
  <si>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</si>
  <si>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</si>
  <si>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</si>
  <si>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</si>
  <si>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</si>
  <si>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</si>
  <si>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</si>
  <si>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</si>
  <si>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</si>
  <si>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</si>
  <si>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</si>
  <si>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</si>
  <si>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</si>
  <si>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</si>
  <si>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</si>
  <si>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</si>
  <si>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</si>
  <si>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</si>
  <si>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</si>
  <si>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</si>
  <si>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</si>
  <si>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</si>
  <si>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</si>
  <si>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</si>
  <si>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</si>
  <si>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</si>
  <si>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</si>
  <si>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</si>
  <si>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</si>
  <si>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</si>
  <si>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</si>
  <si>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</si>
  <si>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</si>
  <si>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</si>
  <si>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</si>
  <si>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</si>
  <si>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</si>
  <si>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</si>
  <si>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</si>
  <si>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</si>
  <si>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</si>
  <si>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</si>
  <si>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</si>
  <si>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</si>
  <si>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</si>
  <si>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</si>
  <si>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</si>
  <si>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</si>
  <si>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</si>
  <si>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</si>
  <si>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</si>
  <si>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</si>
  <si>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</si>
  <si>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</si>
  <si>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</si>
  <si>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</si>
  <si>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</si>
  <si>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</si>
  <si>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</si>
  <si>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</si>
  <si>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</si>
  <si>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</si>
  <si>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</si>
  <si>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</si>
  <si>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</si>
  <si>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</si>
  <si>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</si>
  <si>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</si>
  <si>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</si>
  <si>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</si>
  <si>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</si>
  <si>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</si>
  <si>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</si>
  <si>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</si>
  <si>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</si>
  <si>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</si>
  <si>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</si>
  <si>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</si>
  <si>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</si>
  <si>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</si>
  <si>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</si>
  <si>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</si>
  <si>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</si>
  <si>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</si>
  <si>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</si>
  <si>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</si>
  <si>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</si>
  <si>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</si>
  <si>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</si>
  <si>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</si>
  <si>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</si>
  <si>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</si>
  <si>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</si>
  <si>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</si>
  <si>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</si>
  <si>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</si>
  <si>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</si>
  <si>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</si>
  <si>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</si>
  <si>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</si>
  <si>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</si>
  <si>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</si>
  <si>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</si>
  <si>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</si>
  <si>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</si>
  <si>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</si>
  <si>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</si>
  <si>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</si>
  <si>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</si>
  <si>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</si>
  <si>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</si>
  <si>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</si>
  <si>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</si>
  <si>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</si>
  <si>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</si>
  <si>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</si>
  <si>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</si>
  <si>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</si>
  <si>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</si>
  <si>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</si>
  <si>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</si>
  <si>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</si>
  <si>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</si>
  <si>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</si>
  <si>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</si>
  <si>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</si>
  <si>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</si>
  <si>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</si>
  <si>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</si>
  <si>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</si>
  <si>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</si>
  <si>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</si>
  <si>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</si>
  <si>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</si>
  <si>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</si>
  <si>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</si>
  <si>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</si>
  <si>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</si>
  <si>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</si>
  <si>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</si>
  <si>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</si>
  <si>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</si>
  <si>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</si>
  <si>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</si>
  <si>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</si>
  <si>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</si>
  <si>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</si>
  <si>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</si>
  <si>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</si>
  <si>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</si>
  <si>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</si>
  <si>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</si>
  <si>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</si>
  <si>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</si>
  <si>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</si>
  <si>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</si>
  <si>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</si>
  <si>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</si>
  <si>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</si>
  <si>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</si>
  <si>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</si>
  <si>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</si>
  <si>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</si>
  <si>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</si>
  <si>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</si>
  <si>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</si>
  <si>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</si>
  <si>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</si>
  <si>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</si>
  <si>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</si>
  <si>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</si>
  <si>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</si>
  <si>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</si>
  <si>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</si>
  <si>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</si>
  <si>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</si>
  <si>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</si>
  <si>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</si>
  <si>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</si>
  <si>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</si>
  <si>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</si>
  <si>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</si>
  <si>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</si>
  <si>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</si>
  <si>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</si>
  <si>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</si>
  <si>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</si>
  <si>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</si>
  <si>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</si>
  <si>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</si>
  <si>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</si>
  <si>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</si>
  <si>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</si>
  <si>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</si>
  <si>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</si>
  <si>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</si>
  <si>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</si>
  <si>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</si>
  <si>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</si>
  <si>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</si>
  <si>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</si>
  <si>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</si>
  <si>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</si>
  <si>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</si>
  <si>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</si>
  <si>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</si>
  <si>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</si>
  <si>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</si>
  <si>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</si>
  <si>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</si>
  <si>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</si>
  <si>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</si>
  <si>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</si>
  <si>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</si>
  <si>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</si>
  <si>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</si>
  <si>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</si>
  <si>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</si>
  <si>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</si>
  <si>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</si>
  <si>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</si>
  <si>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</si>
  <si>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</si>
  <si>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</si>
  <si>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</si>
  <si>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</si>
  <si>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</si>
  <si>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</si>
  <si>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</si>
  <si>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</si>
  <si>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</si>
  <si>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</si>
  <si>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</si>
  <si>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</si>
  <si>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</si>
  <si>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</si>
  <si>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</si>
  <si>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</si>
  <si>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</si>
  <si>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</si>
  <si>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</si>
  <si>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</si>
  <si>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</si>
  <si>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</si>
  <si>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</si>
  <si>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</si>
  <si>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</si>
  <si>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</si>
  <si>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</si>
  <si>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</si>
  <si>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</si>
  <si>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</si>
  <si>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</si>
  <si>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</si>
  <si>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</si>
  <si>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</si>
  <si>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</si>
  <si>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</si>
  <si>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</si>
  <si>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</si>
  <si>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</si>
  <si>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</si>
  <si>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</si>
  <si>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</si>
  <si>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</si>
  <si>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</si>
  <si>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</si>
  <si>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</si>
  <si>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</si>
  <si>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</si>
  <si>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</si>
  <si>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</si>
  <si>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</si>
  <si>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</si>
  <si>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</si>
  <si>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</si>
  <si>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</si>
  <si>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</si>
  <si>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</si>
  <si>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</si>
  <si>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</si>
  <si>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</si>
  <si>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</si>
  <si>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</si>
  <si>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</si>
  <si>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</si>
  <si>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</si>
  <si>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</si>
  <si>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</si>
  <si>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</si>
  <si>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</si>
  <si>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</si>
  <si>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</si>
  <si>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</si>
  <si>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</si>
  <si>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</si>
  <si>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</si>
  <si>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</si>
  <si>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</si>
  <si>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</si>
  <si>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</si>
  <si>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</si>
  <si>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</si>
  <si>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</si>
  <si>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</si>
  <si>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</si>
  <si>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</si>
  <si>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</si>
  <si>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</si>
  <si>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</si>
  <si>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</si>
  <si>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</si>
  <si>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</si>
  <si>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</si>
  <si>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</si>
  <si>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</si>
  <si>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</si>
  <si>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</si>
  <si>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</si>
  <si>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</si>
  <si>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</si>
  <si>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</si>
  <si>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</si>
  <si>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</si>
  <si>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</si>
  <si>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</si>
  <si>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</si>
  <si>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</si>
  <si>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</si>
  <si>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</si>
  <si>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</si>
  <si>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</si>
  <si>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</si>
  <si>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</si>
  <si>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</si>
  <si>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</si>
  <si>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</si>
  <si>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</si>
  <si>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</si>
  <si>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</si>
  <si>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</si>
  <si>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</si>
  <si>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</si>
  <si>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</si>
  <si>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</si>
  <si>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</si>
  <si>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</si>
  <si>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</si>
  <si>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</si>
  <si>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</si>
  <si>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</si>
  <si>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</si>
  <si>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</si>
  <si>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</si>
  <si>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</si>
  <si>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</si>
  <si>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</si>
  <si>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</si>
  <si>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</si>
  <si>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</si>
  <si>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</si>
  <si>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</si>
  <si>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</si>
  <si>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</si>
  <si>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</si>
  <si>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</si>
  <si>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</si>
  <si>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</si>
  <si>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</si>
  <si>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</si>
  <si>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</si>
  <si>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</si>
  <si>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</si>
  <si>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</si>
  <si>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</si>
  <si>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</si>
  <si>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</si>
  <si>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</si>
  <si>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</si>
  <si>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</si>
  <si>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</si>
  <si>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</si>
  <si>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</si>
  <si>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</si>
  <si>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</si>
  <si>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</si>
  <si>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</si>
  <si>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</si>
  <si>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</si>
  <si>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</si>
  <si>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</si>
  <si>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</si>
  <si>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</si>
  <si>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</si>
  <si>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</si>
  <si>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</si>
  <si>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</si>
  <si>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</si>
  <si>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</si>
  <si>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</si>
  <si>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</si>
  <si>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</si>
  <si>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</si>
  <si>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</si>
  <si>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</si>
  <si>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</si>
  <si>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</si>
  <si>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</si>
  <si>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</si>
  <si>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</si>
  <si>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</si>
  <si>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</si>
  <si>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</si>
  <si>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</si>
  <si>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</si>
  <si>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</si>
  <si>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</si>
  <si>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</si>
  <si>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</si>
  <si>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</si>
  <si>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</si>
  <si>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</si>
  <si>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</si>
  <si>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</si>
  <si>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</si>
  <si>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</si>
  <si>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</si>
  <si>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</si>
  <si>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</si>
  <si>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</si>
  <si>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</si>
  <si>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</si>
  <si>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</si>
  <si>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</si>
  <si>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</si>
  <si>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</si>
  <si>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</si>
  <si>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</si>
  <si>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</si>
  <si>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</si>
  <si>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</si>
  <si>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</si>
  <si>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</si>
  <si>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</si>
  <si>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</si>
  <si>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</si>
  <si>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</si>
  <si>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</si>
  <si>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</si>
  <si>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</si>
  <si>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</si>
  <si>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</si>
  <si>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</si>
  <si>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</si>
  <si>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</si>
  <si>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</si>
  <si>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</si>
  <si>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</si>
  <si>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</si>
  <si>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</si>
  <si>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</si>
  <si>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</si>
  <si>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</si>
  <si>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</si>
  <si>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</si>
  <si>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</si>
  <si>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</si>
  <si>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</si>
  <si>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</si>
  <si>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</si>
  <si>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</si>
  <si>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</si>
  <si>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</si>
  <si>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</si>
  <si>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</si>
  <si>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</si>
  <si>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</si>
  <si>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</si>
  <si>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</si>
  <si>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</si>
  <si>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</si>
  <si>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</si>
  <si>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</si>
  <si>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</si>
  <si>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</si>
  <si>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</si>
  <si>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</si>
  <si>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</si>
  <si>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</si>
  <si>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</si>
  <si>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</si>
  <si>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</si>
  <si>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</si>
  <si>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</si>
  <si>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</si>
  <si>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</si>
  <si>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</si>
  <si>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</si>
  <si>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</si>
  <si>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</si>
  <si>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</si>
  <si>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</si>
  <si>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</si>
  <si>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</si>
  <si>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</si>
  <si>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</si>
  <si>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</si>
  <si>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</si>
  <si>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</si>
  <si>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</si>
  <si>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</si>
  <si>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</si>
  <si>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</si>
  <si>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</si>
  <si>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</si>
  <si>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</si>
  <si>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</si>
  <si>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</si>
  <si>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</si>
  <si>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</si>
  <si>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</si>
  <si>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</si>
  <si>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</si>
  <si>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</si>
  <si>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</si>
  <si>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</si>
  <si>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</si>
  <si>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</si>
  <si>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</si>
  <si>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</si>
  <si>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</si>
  <si>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</si>
  <si>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</si>
  <si>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</si>
  <si>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</si>
  <si>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</si>
  <si>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</si>
  <si>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</si>
  <si>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</si>
  <si>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</si>
  <si>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</si>
  <si>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</si>
  <si>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</si>
  <si>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</si>
  <si>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</si>
  <si>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</si>
  <si>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</si>
  <si>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</si>
  <si>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</si>
  <si>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</si>
  <si>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</si>
  <si>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</si>
  <si>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</si>
  <si>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</si>
  <si>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</si>
  <si>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</si>
  <si>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</si>
  <si>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</si>
  <si>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</si>
  <si>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</si>
  <si>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</si>
  <si>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</si>
  <si>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</si>
  <si>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</si>
  <si>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</si>
  <si>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</si>
  <si>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</si>
  <si>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</si>
  <si>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</si>
  <si>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</si>
  <si>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</si>
  <si>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</si>
  <si>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</si>
  <si>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</si>
  <si>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</si>
  <si>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</si>
  <si>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</si>
  <si>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</si>
  <si>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</si>
  <si>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</si>
  <si>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</si>
  <si>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</si>
  <si>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</si>
  <si>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</si>
  <si>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</si>
  <si>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</si>
  <si>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</si>
  <si>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</si>
  <si>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</si>
  <si>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</si>
  <si>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</si>
  <si>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</si>
  <si>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</si>
  <si>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</si>
  <si>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</si>
  <si>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</si>
  <si>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</si>
  <si>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</si>
  <si>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</si>
  <si>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</si>
  <si>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</si>
  <si>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</si>
  <si>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</si>
  <si>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</si>
  <si>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</si>
  <si>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</si>
  <si>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</si>
  <si>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</si>
  <si>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</si>
  <si>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</si>
  <si>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</si>
  <si>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</si>
  <si>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</si>
  <si>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</si>
  <si>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</si>
  <si>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</si>
  <si>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</si>
  <si>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</si>
  <si>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</si>
  <si>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</si>
  <si>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</si>
  <si>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</si>
  <si>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</si>
  <si>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</si>
  <si>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</si>
  <si>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</si>
  <si>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</si>
  <si>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</si>
  <si>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</si>
  <si>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</si>
  <si>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</si>
  <si>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</si>
  <si>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</si>
  <si>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</si>
  <si>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</si>
  <si>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</si>
  <si>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</si>
  <si>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</si>
  <si>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</si>
  <si>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</si>
  <si>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</si>
  <si>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</si>
  <si>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</si>
  <si>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</si>
  <si>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</si>
  <si>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</si>
  <si>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</si>
  <si>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</si>
  <si>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</si>
  <si>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</si>
  <si>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</si>
  <si>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</si>
  <si>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</si>
  <si>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</si>
  <si>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</si>
  <si>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</si>
  <si>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</si>
  <si>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</si>
  <si>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</si>
  <si>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</si>
  <si>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</si>
  <si>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</si>
  <si>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</si>
  <si>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</si>
  <si>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</si>
  <si>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</si>
  <si>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</si>
  <si>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</si>
  <si>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</si>
  <si>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</si>
  <si>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</si>
  <si>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</si>
  <si>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</si>
  <si>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</si>
  <si>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</si>
  <si>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</si>
  <si>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</si>
  <si>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</si>
  <si>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</si>
  <si>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</si>
  <si>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</si>
  <si>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</si>
  <si>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</si>
  <si>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</si>
  <si>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</si>
  <si>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</si>
  <si>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</si>
  <si>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</si>
  <si>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</si>
  <si>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</si>
  <si>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</si>
  <si>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</si>
  <si>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</si>
  <si>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</si>
  <si>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</si>
  <si>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</si>
  <si>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</si>
  <si>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</si>
  <si>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</si>
  <si>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</si>
  <si>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</si>
  <si>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</si>
  <si>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</si>
  <si>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</si>
  <si>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</si>
  <si>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</si>
  <si>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</si>
  <si>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</si>
  <si>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</si>
  <si>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</si>
  <si>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</si>
  <si>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</si>
  <si>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</si>
  <si>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</si>
  <si>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</si>
  <si>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</si>
  <si>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</si>
  <si>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</si>
  <si>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</si>
  <si>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</si>
  <si>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</si>
  <si>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</si>
  <si>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</si>
  <si>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</si>
  <si>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</si>
  <si>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</si>
  <si>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</si>
  <si>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</si>
  <si>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</si>
  <si>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</si>
  <si>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</si>
  <si>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</si>
  <si>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</si>
  <si>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</si>
  <si>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</si>
  <si>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</si>
  <si>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</si>
  <si>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</si>
  <si>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</si>
  <si>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</si>
  <si>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</si>
  <si>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</si>
  <si>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</si>
  <si>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</si>
  <si>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</si>
  <si>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</si>
  <si>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</si>
  <si>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</si>
  <si>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</si>
  <si>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</si>
  <si>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</si>
  <si>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</si>
  <si>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</si>
  <si>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</si>
  <si>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</si>
  <si>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</si>
  <si>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</si>
  <si>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</si>
  <si>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</si>
  <si>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</si>
  <si>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</si>
  <si>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</si>
  <si>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</si>
  <si>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</si>
  <si>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</si>
  <si>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</si>
  <si>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</si>
  <si>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</si>
  <si>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</si>
  <si>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</si>
  <si>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</si>
  <si>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</si>
  <si>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</si>
  <si>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</si>
  <si>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</si>
  <si>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</si>
  <si>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</si>
  <si>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</si>
  <si>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</si>
  <si>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</si>
  <si>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</si>
  <si>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</si>
  <si>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</si>
  <si>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</si>
  <si>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</si>
  <si>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</si>
  <si>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</si>
  <si>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</si>
  <si>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</si>
  <si>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</si>
  <si>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</si>
  <si>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</si>
  <si>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</si>
  <si>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</si>
  <si>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</si>
  <si>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</si>
  <si>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</si>
  <si>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</si>
  <si>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</si>
  <si>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</si>
  <si>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</si>
  <si>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</si>
  <si>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</si>
  <si>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</si>
  <si>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</si>
  <si>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</si>
  <si>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</si>
  <si>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</si>
  <si>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</si>
  <si>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</si>
  <si>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</si>
  <si>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</si>
  <si>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</si>
  <si>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</si>
  <si>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</si>
  <si>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</si>
  <si>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</si>
  <si>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</si>
  <si>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</si>
  <si>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</si>
  <si>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</si>
  <si>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</si>
  <si>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</si>
  <si>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</si>
  <si>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</si>
  <si>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</si>
  <si>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</si>
  <si>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</si>
  <si>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</si>
  <si>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</si>
  <si>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</si>
  <si>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</si>
  <si>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</si>
  <si>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</si>
  <si>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</si>
  <si>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</si>
  <si>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</si>
  <si>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</si>
  <si>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</si>
  <si>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</si>
  <si>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</si>
  <si>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</si>
  <si>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</si>
  <si>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</si>
  <si>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</si>
  <si>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</si>
  <si>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</si>
  <si>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</si>
  <si>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</si>
  <si>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</si>
  <si>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</si>
  <si>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</si>
  <si>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</si>
  <si>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</si>
  <si>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</si>
  <si>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</si>
  <si>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</si>
  <si>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</si>
  <si>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</si>
  <si>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</si>
  <si>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</si>
  <si>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</si>
  <si>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</si>
  <si>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</si>
  <si>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</si>
  <si>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</si>
  <si>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</si>
  <si>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</si>
  <si>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</si>
  <si>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</si>
  <si>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</si>
  <si>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</si>
  <si>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</si>
  <si>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</si>
  <si>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</si>
  <si>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</si>
  <si>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</si>
  <si>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</si>
  <si>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</si>
  <si>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</si>
  <si>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</si>
  <si>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</si>
  <si>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</si>
  <si>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</si>
  <si>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</si>
  <si>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</si>
  <si>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</si>
  <si>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</si>
  <si>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</si>
  <si>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</si>
  <si>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</si>
  <si>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</si>
  <si>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</si>
  <si>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</si>
  <si>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</si>
  <si>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</si>
  <si>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</si>
  <si>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</si>
  <si>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</si>
  <si>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</si>
  <si>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</si>
  <si>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</si>
  <si>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</si>
  <si>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</si>
  <si>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</si>
  <si>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</si>
  <si>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</si>
  <si>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</si>
  <si>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</si>
  <si>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</si>
  <si>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</si>
  <si>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</si>
  <si>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</si>
  <si>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</si>
  <si>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</si>
  <si>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</si>
  <si>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</si>
  <si>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</si>
  <si>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</si>
  <si>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</si>
  <si>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</si>
  <si>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</si>
  <si>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</si>
  <si>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</si>
  <si>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</si>
  <si>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</si>
  <si>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</si>
  <si>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</si>
  <si>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</si>
  <si>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</si>
  <si>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</si>
  <si>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</si>
  <si>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</si>
  <si>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</si>
  <si>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</si>
  <si>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</si>
  <si>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</si>
  <si>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</si>
  <si>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</si>
  <si>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</si>
  <si>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</si>
  <si>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</si>
  <si>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</si>
  <si>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</si>
  <si>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</si>
  <si>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</si>
  <si>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</si>
  <si>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</si>
  <si>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</si>
  <si>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</si>
  <si>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</si>
  <si>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</si>
  <si>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</si>
  <si>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</si>
  <si>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</si>
  <si>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</si>
  <si>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</si>
  <si>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</si>
  <si>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</si>
  <si>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</si>
  <si>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</si>
  <si>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</si>
  <si>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</si>
  <si>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</si>
  <si>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</si>
  <si>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</si>
  <si>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</si>
  <si>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</si>
  <si>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</si>
  <si>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</si>
  <si>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</si>
  <si>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</si>
  <si>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</si>
  <si>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</si>
  <si>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</si>
  <si>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</si>
  <si>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</si>
  <si>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</si>
  <si>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</si>
  <si>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</si>
  <si>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</si>
  <si>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</si>
  <si>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</si>
  <si>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</si>
  <si>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</si>
  <si>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</si>
  <si>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</si>
  <si>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</si>
  <si>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</si>
  <si>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</si>
  <si>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</si>
  <si>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</si>
  <si>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</si>
  <si>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</si>
  <si>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</si>
  <si>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</si>
  <si>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</si>
  <si>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</si>
  <si>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</si>
  <si>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</si>
  <si>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</si>
  <si>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</si>
  <si>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</si>
  <si>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</si>
  <si>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</si>
  <si>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</si>
  <si>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</si>
  <si>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</si>
  <si>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</si>
  <si>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</si>
  <si>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</si>
  <si>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</si>
  <si>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</si>
  <si>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</si>
  <si>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</si>
  <si>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</si>
  <si>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</si>
  <si>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</si>
  <si>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</si>
  <si>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</si>
  <si>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</si>
  <si>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</si>
  <si>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</si>
  <si>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</si>
  <si>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</si>
  <si>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</si>
  <si>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</si>
  <si>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</si>
  <si>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</si>
  <si>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</si>
  <si>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</si>
  <si>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</si>
  <si>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</si>
  <si>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</si>
  <si>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</si>
  <si>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</si>
  <si>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</si>
  <si>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</si>
  <si>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</si>
  <si>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</si>
  <si>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</si>
  <si>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</si>
  <si>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</si>
  <si>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</si>
  <si>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</si>
  <si>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</si>
  <si>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</si>
  <si>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</si>
  <si>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</si>
  <si>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</si>
  <si>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</si>
  <si>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</si>
  <si>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</si>
  <si>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</si>
  <si>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</si>
  <si>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</si>
  <si>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</si>
  <si>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</si>
  <si>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</si>
  <si>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</si>
  <si>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</si>
  <si>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</si>
  <si>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</si>
  <si>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</si>
  <si>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</si>
  <si>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</si>
  <si>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</si>
  <si>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</si>
  <si>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</si>
  <si>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</si>
  <si>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</si>
  <si>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</si>
  <si>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</si>
  <si>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</si>
  <si>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</si>
  <si>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</si>
  <si>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</si>
  <si>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</si>
  <si>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</si>
  <si>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</si>
  <si>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</si>
  <si>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</si>
  <si>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</si>
  <si>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</si>
  <si>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</si>
  <si>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</si>
  <si>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</si>
  <si>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</si>
  <si>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</si>
  <si>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</si>
  <si>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</si>
  <si>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</si>
  <si>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</si>
  <si>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</si>
  <si>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</si>
  <si>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</si>
  <si>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</si>
  <si>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</si>
  <si>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</si>
  <si>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</si>
  <si>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</si>
  <si>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</si>
  <si>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</si>
  <si>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</si>
  <si>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</si>
  <si>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</si>
  <si>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</si>
  <si>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</si>
  <si>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</si>
  <si>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</si>
  <si>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</si>
  <si>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</si>
  <si>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</si>
  <si>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</si>
  <si>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</si>
  <si>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</si>
  <si>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</si>
  <si>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</si>
  <si>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</si>
  <si>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</si>
  <si>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</si>
  <si>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</si>
  <si>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</si>
  <si>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</si>
  <si>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</si>
  <si>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</si>
  <si>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</si>
  <si>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</si>
  <si>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</si>
  <si>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</si>
  <si>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</si>
  <si>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</si>
  <si>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</si>
  <si>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</si>
  <si>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</si>
  <si>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</si>
  <si>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</si>
  <si>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</si>
  <si>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</si>
  <si>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</si>
  <si>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</si>
  <si>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</si>
  <si>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</si>
  <si>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</si>
  <si>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</si>
  <si>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</si>
  <si>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</si>
  <si>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</si>
  <si>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</si>
  <si>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</si>
  <si>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</si>
  <si>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</si>
  <si>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</si>
  <si>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</si>
  <si>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</si>
  <si>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</si>
  <si>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</si>
  <si>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</si>
  <si>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</si>
  <si>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</si>
  <si>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</si>
  <si>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</si>
  <si>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</si>
  <si>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</si>
  <si>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</si>
  <si>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</si>
  <si>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</si>
  <si>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</si>
  <si>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</si>
  <si>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</si>
  <si>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</si>
  <si>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</si>
  <si>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</si>
  <si>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</si>
  <si>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</si>
  <si>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</si>
  <si>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</si>
  <si>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</si>
  <si>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</si>
  <si>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</si>
  <si>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</si>
  <si>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</si>
  <si>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</si>
  <si>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</si>
  <si>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</si>
  <si>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</si>
  <si>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</si>
  <si>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</si>
  <si>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</si>
  <si>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</si>
  <si>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</si>
  <si>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</si>
  <si>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</si>
  <si>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</si>
  <si>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</si>
  <si>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</si>
  <si>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</si>
  <si>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</si>
  <si>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</si>
  <si>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</si>
  <si>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</si>
  <si>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</si>
  <si>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</si>
  <si>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</si>
  <si>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</si>
  <si>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</si>
  <si>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</si>
  <si>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</si>
  <si>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</si>
  <si>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</si>
  <si>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</si>
  <si>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</si>
  <si>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</si>
  <si>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</si>
  <si>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</si>
  <si>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</si>
  <si>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</si>
  <si>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</si>
  <si>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</si>
  <si>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</si>
  <si>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</si>
  <si>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</si>
  <si>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</si>
  <si>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</si>
  <si>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</si>
  <si>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</si>
  <si>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</si>
  <si>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</si>
  <si>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</si>
  <si>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</si>
  <si>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</si>
  <si>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</si>
  <si>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</si>
  <si>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</si>
  <si>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</si>
  <si>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</si>
  <si>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</si>
  <si>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</si>
  <si>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</si>
  <si>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</si>
  <si>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</si>
  <si>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</si>
  <si>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</si>
  <si>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</si>
  <si>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</si>
  <si>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</si>
  <si>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</si>
  <si>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</si>
  <si>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</si>
  <si>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</si>
  <si>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</si>
  <si>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</si>
  <si>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</si>
  <si>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</si>
  <si>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</si>
  <si>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</si>
  <si>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</si>
  <si>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</si>
  <si>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</si>
  <si>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</si>
  <si>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</si>
  <si>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</si>
  <si>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</si>
  <si>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</si>
  <si>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</si>
  <si>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</si>
  <si>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</si>
  <si>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</si>
  <si>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</si>
  <si>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</si>
  <si>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</si>
  <si>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</si>
  <si>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</si>
  <si>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</si>
  <si>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</si>
  <si>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</si>
  <si>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</si>
  <si>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</si>
  <si>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</si>
  <si>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</si>
  <si>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</si>
  <si>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</si>
  <si>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</si>
  <si>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</si>
  <si>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</si>
  <si>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</si>
  <si>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</si>
  <si>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</si>
  <si>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</si>
  <si>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</si>
  <si>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</si>
  <si>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</si>
  <si>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</si>
  <si>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</si>
  <si>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</si>
  <si>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</si>
  <si>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</si>
  <si>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</si>
  <si>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</si>
  <si>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</si>
  <si>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</si>
  <si>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</si>
  <si>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</si>
  <si>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</si>
  <si>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</si>
  <si>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</si>
  <si>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</si>
  <si>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</si>
  <si>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</si>
  <si>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</si>
  <si>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</si>
  <si>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</si>
  <si>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</si>
  <si>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</si>
  <si>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</si>
  <si>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</si>
  <si>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</si>
  <si>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</si>
  <si>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</si>
  <si>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</si>
  <si>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</si>
  <si>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</si>
  <si>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</si>
  <si>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</si>
  <si>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</si>
  <si>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</si>
  <si>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</si>
  <si>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</si>
  <si>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</si>
  <si>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</si>
  <si>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</si>
  <si>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</si>
  <si>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</si>
  <si>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</si>
  <si>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</si>
  <si>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</si>
  <si>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</si>
  <si>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</si>
  <si>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</si>
  <si>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</si>
  <si>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</si>
  <si>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</si>
  <si>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</si>
  <si>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</si>
  <si>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</si>
  <si>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</si>
  <si>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</si>
  <si>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</si>
  <si>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</si>
  <si>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</si>
  <si>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</si>
  <si>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</si>
  <si>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</si>
  <si>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</si>
  <si>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</si>
  <si>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</si>
  <si>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</si>
  <si>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</si>
  <si>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</si>
  <si>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</si>
  <si>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</si>
  <si>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</si>
  <si>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</si>
  <si>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</si>
  <si>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</si>
  <si>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</si>
  <si>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</si>
  <si>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</si>
  <si>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</si>
  <si>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</si>
  <si>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</si>
  <si>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</si>
  <si>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</si>
  <si>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</si>
  <si>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</si>
  <si>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</si>
  <si>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</si>
  <si>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</si>
  <si>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</si>
  <si>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</si>
  <si>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</si>
  <si>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</si>
  <si>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</si>
  <si>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</si>
  <si>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</si>
  <si>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</si>
  <si>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</si>
  <si>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</si>
  <si>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</si>
  <si>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</si>
  <si>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</si>
  <si>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</si>
  <si>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</si>
  <si>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</si>
  <si>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</si>
  <si>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</si>
  <si>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</si>
  <si>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</si>
  <si>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</si>
  <si>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</si>
  <si>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</si>
  <si>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</si>
  <si>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</si>
  <si>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</si>
  <si>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</si>
  <si>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</si>
  <si>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</si>
  <si>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</si>
  <si>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</si>
  <si>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</si>
  <si>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</si>
  <si>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</si>
  <si>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</si>
  <si>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</si>
  <si>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</si>
  <si>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</si>
  <si>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</si>
  <si>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</si>
  <si>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</si>
  <si>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</si>
  <si>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</si>
  <si>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</si>
  <si>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</si>
  <si>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</si>
  <si>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</si>
  <si>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</si>
  <si>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</si>
  <si>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</si>
  <si>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</si>
  <si>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</si>
  <si>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</si>
  <si>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</si>
  <si>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</si>
  <si>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</si>
  <si>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</si>
  <si>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</si>
  <si>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</si>
  <si>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</si>
  <si>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</si>
  <si>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</si>
  <si>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</si>
  <si>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</si>
  <si>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</si>
  <si>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</si>
  <si>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</si>
  <si>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</si>
  <si>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</si>
  <si>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</si>
  <si>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</si>
  <si>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</si>
  <si>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</si>
  <si>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</si>
  <si>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</si>
  <si>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</si>
  <si>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</si>
  <si>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</si>
  <si>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</si>
  <si>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</si>
  <si>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</si>
  <si>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</si>
  <si>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</si>
  <si>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</si>
  <si>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</si>
  <si>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</si>
  <si>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</si>
  <si>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</si>
  <si>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</si>
  <si>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</si>
  <si>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</si>
  <si>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</si>
  <si>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</si>
  <si>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</si>
  <si>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</si>
  <si>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</si>
  <si>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</si>
  <si>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</si>
  <si>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</si>
  <si>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</si>
  <si>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</si>
  <si>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</si>
  <si>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</si>
  <si>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</si>
  <si>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</si>
  <si>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</si>
  <si>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</si>
  <si>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</si>
  <si>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</si>
  <si>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</si>
  <si>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</si>
  <si>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</si>
  <si>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</si>
  <si>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</si>
  <si>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</si>
  <si>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</si>
  <si>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</si>
  <si>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</si>
  <si>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</si>
  <si>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</si>
  <si>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</si>
  <si>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</si>
  <si>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</si>
  <si>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</si>
  <si>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</si>
  <si>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</si>
  <si>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</si>
  <si>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</si>
  <si>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</si>
  <si>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</si>
  <si>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</si>
  <si>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</si>
  <si>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</si>
  <si>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</si>
  <si>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</si>
  <si>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</si>
  <si>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</si>
  <si>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</si>
  <si>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</si>
  <si>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</si>
  <si>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</si>
  <si>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</si>
  <si>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</si>
  <si>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</si>
  <si>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</si>
  <si>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</si>
  <si>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</si>
  <si>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</si>
  <si>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</si>
  <si>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</si>
  <si>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</si>
  <si>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</si>
  <si>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</si>
  <si>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</si>
  <si>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</si>
  <si>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</si>
  <si>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</si>
  <si>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</si>
  <si>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</si>
  <si>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</si>
  <si>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</si>
  <si>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</si>
  <si>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</si>
  <si>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</si>
  <si>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</si>
  <si>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</si>
  <si>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</si>
  <si>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</si>
  <si>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</si>
  <si>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</si>
  <si>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</si>
  <si>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</si>
  <si>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</si>
  <si>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</si>
  <si>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</si>
  <si>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</si>
  <si>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</si>
  <si>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</si>
  <si>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</si>
  <si>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</si>
  <si>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</si>
  <si>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</si>
  <si>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</si>
  <si>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</si>
  <si>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</si>
  <si>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</si>
  <si>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</si>
  <si>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</si>
  <si>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</si>
  <si>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</si>
  <si>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</si>
  <si>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</si>
  <si>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</si>
  <si>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</si>
  <si>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</si>
  <si>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</si>
  <si>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</si>
  <si>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</si>
  <si>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</si>
  <si>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</si>
  <si>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</si>
  <si>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</si>
  <si>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</si>
  <si>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</si>
  <si>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</si>
  <si>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</si>
  <si>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</si>
  <si>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</si>
  <si>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</si>
  <si>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</si>
  <si>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</si>
  <si>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</si>
  <si>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</si>
  <si>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</si>
  <si>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</si>
  <si>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</si>
  <si>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</si>
  <si>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</si>
  <si>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</si>
  <si>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</si>
  <si>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</si>
  <si>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</si>
  <si>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</si>
  <si>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</si>
  <si>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</si>
  <si>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</si>
  <si>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</si>
  <si>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</si>
  <si>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</si>
  <si>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</si>
  <si>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</si>
  <si>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</si>
  <si>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</si>
  <si>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</si>
  <si>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</si>
  <si>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</si>
  <si>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</si>
  <si>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</si>
  <si>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</si>
  <si>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</si>
  <si>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</si>
  <si>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</si>
  <si>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</si>
  <si>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</si>
  <si>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</si>
  <si>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</si>
  <si>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</si>
  <si>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</si>
  <si>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</si>
  <si>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</si>
  <si>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</si>
  <si>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</si>
  <si>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</si>
  <si>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</si>
  <si>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</si>
  <si>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</si>
  <si>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</si>
  <si>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</si>
  <si>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</si>
  <si>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</si>
  <si>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</si>
  <si>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</si>
  <si>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</si>
  <si>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</si>
  <si>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</si>
  <si>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</si>
  <si>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</si>
  <si>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</si>
  <si>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</si>
  <si>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</si>
  <si>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</si>
  <si>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</si>
  <si>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</si>
  <si>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</si>
  <si>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</si>
  <si>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</si>
  <si>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</si>
  <si>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</si>
  <si>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</si>
  <si>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</si>
  <si>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</si>
  <si>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</si>
  <si>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</si>
  <si>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</si>
  <si>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</si>
  <si>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</si>
  <si>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</si>
  <si>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</si>
  <si>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</si>
  <si>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</si>
  <si>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</si>
  <si>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</si>
  <si>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</si>
  <si>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</si>
  <si>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</si>
  <si>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</si>
  <si>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</si>
  <si>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</si>
  <si>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</si>
  <si>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</si>
  <si>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</si>
  <si>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</si>
  <si>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</si>
  <si>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</si>
  <si>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</si>
  <si>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</si>
  <si>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</si>
  <si>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</si>
  <si>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</si>
  <si>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</si>
  <si>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</si>
  <si>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</si>
  <si>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</si>
  <si>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</si>
  <si>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</si>
  <si>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</si>
  <si>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</si>
  <si>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</si>
  <si>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</si>
  <si>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</si>
  <si>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</si>
  <si>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</si>
  <si>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</si>
  <si>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</si>
  <si>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</si>
  <si>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</si>
  <si>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</si>
  <si>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</si>
  <si>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</si>
  <si>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</si>
  <si>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</si>
  <si>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</si>
  <si>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</si>
  <si>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</si>
  <si>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</si>
  <si>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</si>
  <si>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</si>
  <si>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</si>
  <si>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</si>
  <si>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</si>
  <si>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</si>
  <si>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</si>
  <si>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</si>
  <si>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</si>
  <si>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</si>
  <si>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</si>
  <si>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</si>
  <si>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</si>
  <si>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</si>
  <si>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</si>
  <si>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</si>
  <si>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</si>
  <si>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</si>
  <si>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</si>
  <si>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</si>
  <si>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</si>
  <si>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</si>
  <si>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</si>
  <si>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</si>
  <si>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</si>
  <si>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</si>
  <si>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</si>
  <si>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</si>
  <si>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</si>
  <si>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</si>
  <si>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</si>
  <si>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</si>
  <si>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</si>
  <si>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</si>
  <si>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</si>
  <si>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</si>
  <si>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</si>
  <si>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</si>
  <si>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</si>
  <si>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</si>
  <si>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</si>
  <si>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</si>
  <si>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</si>
  <si>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</si>
  <si>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</si>
  <si>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</si>
  <si>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</si>
  <si>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</si>
  <si>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</si>
  <si>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</si>
  <si>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</si>
  <si>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</si>
  <si>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</si>
  <si>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</si>
  <si>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</si>
  <si>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</si>
  <si>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</si>
  <si>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</si>
  <si>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</si>
  <si>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</si>
  <si>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</si>
  <si>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</si>
  <si>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</si>
  <si>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</si>
  <si>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</si>
  <si>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</si>
  <si>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</si>
  <si>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</si>
  <si>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</si>
  <si>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</si>
  <si>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</si>
  <si>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</si>
  <si>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</si>
  <si>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</si>
  <si>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</si>
  <si>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</si>
  <si>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</si>
  <si>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</si>
  <si>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</si>
  <si>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</si>
  <si>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</si>
  <si>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</si>
  <si>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</si>
  <si>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</si>
  <si>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</si>
  <si>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</si>
  <si>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</si>
  <si>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</si>
  <si>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</si>
  <si>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</si>
  <si>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</si>
  <si>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</si>
  <si>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</si>
  <si>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</si>
  <si>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</si>
  <si>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</si>
  <si>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</si>
  <si>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</si>
  <si>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</si>
  <si>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</si>
  <si>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</si>
  <si>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</si>
  <si>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</si>
  <si>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</si>
  <si>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</si>
  <si>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</si>
  <si>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</si>
  <si>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</si>
  <si>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</si>
  <si>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</si>
  <si>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</si>
  <si>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</si>
  <si>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</si>
  <si>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</si>
  <si>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</si>
  <si>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</si>
  <si>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</si>
  <si>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</si>
  <si>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</si>
  <si>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</si>
  <si>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</si>
  <si>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</si>
  <si>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</si>
  <si>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</si>
  <si>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</si>
  <si>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</si>
  <si>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</si>
  <si>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</si>
  <si>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</si>
  <si>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</si>
  <si>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</si>
  <si>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</si>
  <si>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</si>
  <si>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</si>
  <si>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</si>
  <si>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</si>
  <si>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</si>
  <si>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</si>
  <si>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</si>
  <si>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</si>
  <si>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</si>
  <si>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</si>
  <si>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</si>
  <si>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</si>
  <si>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</si>
  <si>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</si>
  <si>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</si>
  <si>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</si>
  <si>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</si>
  <si>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</si>
  <si>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</si>
  <si>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</si>
  <si>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</si>
  <si>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</si>
  <si>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</si>
  <si>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</si>
  <si>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</si>
  <si>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</si>
  <si>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</si>
  <si>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</si>
  <si>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</si>
  <si>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</si>
  <si>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</si>
  <si>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</si>
  <si>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</si>
  <si>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</si>
  <si>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</si>
  <si>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</si>
  <si>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</si>
  <si>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</si>
  <si>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</si>
  <si>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</si>
  <si>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</si>
  <si>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</si>
  <si>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</si>
  <si>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</si>
  <si>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</si>
  <si>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</si>
  <si>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</si>
  <si>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</si>
  <si>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</si>
  <si>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</si>
  <si>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</si>
  <si>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</si>
  <si>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</si>
  <si>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</si>
  <si>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</si>
  <si>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</si>
  <si>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</si>
  <si>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</si>
  <si>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</si>
  <si>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</si>
  <si>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</si>
  <si>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</si>
  <si>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</si>
  <si>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</si>
  <si>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</si>
  <si>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</si>
  <si>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</si>
  <si>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</si>
  <si>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</si>
  <si>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</si>
  <si>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</si>
  <si>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</si>
  <si>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</si>
  <si>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</si>
  <si>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</si>
  <si>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</si>
  <si>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</si>
  <si>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</si>
  <si>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</si>
  <si>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</si>
  <si>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</si>
  <si>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</si>
  <si>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</si>
  <si>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</si>
  <si>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</si>
  <si>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</si>
  <si>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</si>
  <si>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</si>
  <si>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</si>
  <si>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</si>
  <si>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</si>
  <si>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</si>
  <si>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</si>
  <si>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</si>
  <si>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</si>
  <si>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</si>
  <si>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</si>
  <si>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</si>
  <si>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</si>
  <si>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</si>
  <si>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</si>
  <si>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</si>
  <si>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</si>
  <si>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</si>
  <si>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</si>
  <si>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</si>
  <si>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</si>
  <si>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</si>
  <si>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</si>
  <si>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</si>
  <si>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</si>
  <si>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</si>
  <si>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</si>
  <si>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</si>
  <si>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</si>
  <si>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</si>
  <si>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</si>
  <si>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</si>
  <si>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</si>
  <si>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</si>
  <si>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</si>
  <si>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</si>
  <si>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</si>
  <si>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</si>
  <si>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</si>
  <si>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</si>
  <si>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</si>
  <si>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</si>
  <si>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</si>
  <si>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</si>
  <si>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</si>
  <si>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</si>
  <si>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</si>
  <si>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</si>
  <si>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</si>
  <si>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</si>
  <si>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</si>
  <si>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</si>
  <si>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</si>
  <si>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</si>
  <si>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</si>
  <si>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</si>
  <si>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</si>
  <si>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</si>
  <si>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</si>
  <si>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</si>
  <si>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</si>
  <si>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</si>
  <si>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</si>
  <si>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</si>
  <si>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</si>
  <si>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</si>
  <si>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</si>
  <si>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</si>
  <si>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</si>
  <si>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</si>
  <si>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</si>
  <si>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</si>
  <si>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</si>
  <si>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</si>
  <si>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</si>
  <si>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</si>
  <si>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</si>
  <si>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</si>
  <si>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</si>
  <si>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</si>
  <si>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</si>
  <si>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</si>
  <si>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</si>
  <si>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</si>
  <si>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</si>
  <si>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</si>
  <si>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</si>
  <si>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</si>
  <si>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</si>
  <si>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</si>
  <si>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</si>
  <si>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</si>
  <si>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</si>
  <si>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</si>
  <si>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</si>
  <si>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</si>
  <si>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</si>
  <si>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</si>
  <si>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</si>
  <si>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</si>
  <si>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</si>
  <si>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</si>
  <si>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</si>
  <si>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</si>
  <si>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</si>
  <si>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</si>
  <si>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</si>
  <si>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</si>
  <si>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</si>
  <si>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</si>
  <si>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</si>
  <si>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</si>
  <si>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</si>
  <si>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</si>
  <si>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</si>
  <si>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</si>
  <si>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</si>
  <si>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</si>
  <si>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</si>
  <si>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</si>
  <si>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</si>
  <si>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</si>
  <si>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</si>
  <si>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</si>
  <si>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</si>
  <si>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</si>
  <si>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</si>
  <si>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</si>
  <si>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</si>
  <si>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</si>
  <si>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</si>
  <si>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</si>
  <si>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</si>
  <si>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</si>
  <si>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</si>
  <si>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</si>
  <si>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</si>
  <si>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</si>
  <si>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</si>
  <si>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</si>
  <si>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</si>
  <si>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</si>
  <si>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</si>
  <si>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</si>
  <si>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</si>
  <si>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</si>
  <si>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</si>
  <si>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</si>
  <si>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</si>
  <si>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</si>
  <si>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</si>
  <si>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</si>
  <si>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</si>
  <si>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</si>
  <si>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</si>
  <si>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</si>
  <si>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</si>
  <si>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</si>
  <si>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</si>
  <si>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</si>
  <si>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</si>
  <si>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</si>
  <si>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</si>
  <si>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</si>
  <si>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</si>
  <si>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</si>
  <si>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</si>
  <si>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</si>
  <si>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</si>
  <si>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</si>
  <si>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</si>
  <si>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</si>
  <si>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</si>
  <si>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</si>
  <si>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</si>
  <si>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</si>
  <si>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</si>
  <si>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</si>
  <si>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</si>
  <si>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</si>
  <si>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</si>
  <si>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</si>
  <si>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</si>
  <si>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</si>
  <si>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</si>
  <si>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</si>
  <si>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</si>
  <si>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</si>
  <si>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</si>
  <si>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</si>
  <si>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</si>
  <si>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</si>
  <si>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</si>
  <si>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</si>
  <si>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</si>
  <si>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</si>
  <si>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</si>
  <si>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</si>
  <si>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</si>
  <si>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</si>
  <si>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</si>
  <si>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</si>
  <si>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</si>
  <si>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</si>
  <si>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</si>
  <si>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</si>
  <si>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</si>
  <si>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</si>
  <si>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</si>
  <si>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</si>
  <si>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</si>
  <si>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</si>
  <si>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</si>
  <si>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</si>
  <si>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</si>
  <si>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</si>
  <si>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</si>
  <si>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</si>
  <si>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</si>
  <si>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</si>
  <si>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</si>
  <si>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</si>
  <si>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</si>
  <si>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</si>
  <si>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</si>
  <si>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</si>
  <si>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</si>
  <si>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</si>
  <si>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</si>
  <si>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</si>
  <si>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</si>
  <si>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</si>
  <si>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</si>
  <si>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</si>
  <si>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</si>
  <si>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</si>
  <si>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</si>
  <si>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</si>
  <si>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</si>
  <si>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</si>
  <si>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</si>
  <si>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</si>
  <si>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</si>
  <si>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</si>
  <si>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</si>
  <si>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</si>
  <si>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</si>
  <si>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</si>
  <si>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</si>
  <si>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</si>
  <si>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</si>
  <si>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</si>
  <si>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</si>
  <si>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</si>
  <si>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</si>
  <si>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</si>
  <si>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</si>
  <si>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</si>
  <si>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</si>
  <si>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</si>
  <si>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</si>
  <si>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</si>
  <si>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</si>
  <si>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</si>
  <si>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</si>
  <si>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</si>
  <si>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</si>
  <si>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</si>
  <si>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</si>
  <si>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</si>
  <si>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</si>
  <si>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</si>
  <si>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</si>
  <si>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</si>
  <si>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</si>
  <si>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</si>
  <si>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</si>
  <si>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</si>
  <si>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</si>
  <si>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</si>
  <si>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</si>
  <si>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</si>
  <si>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</si>
  <si>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</si>
  <si>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</si>
  <si>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</si>
  <si>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</si>
  <si>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</si>
  <si>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</si>
  <si>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</si>
  <si>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</si>
  <si>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</si>
  <si>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</si>
  <si>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</si>
  <si>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</si>
  <si>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</si>
  <si>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</si>
  <si>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</si>
  <si>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</si>
  <si>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</si>
  <si>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</si>
  <si>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</si>
  <si>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</si>
  <si>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</si>
  <si>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</si>
  <si>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</si>
  <si>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</si>
  <si>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</si>
  <si>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</si>
  <si>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</si>
  <si>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</si>
  <si>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</si>
  <si>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</si>
  <si>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</si>
  <si>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</si>
  <si>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</si>
  <si>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</si>
  <si>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</si>
  <si>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</si>
  <si>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</si>
  <si>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</si>
  <si>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</si>
  <si>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</si>
  <si>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</si>
  <si>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</si>
  <si>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</si>
  <si>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</si>
  <si>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</si>
  <si>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</si>
  <si>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</si>
  <si>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</si>
  <si>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</si>
  <si>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</si>
  <si>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</si>
  <si>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</si>
  <si>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</si>
  <si>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</si>
  <si>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</si>
  <si>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</si>
  <si>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</si>
  <si>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</si>
  <si>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</si>
  <si>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</si>
  <si>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</si>
  <si>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</si>
  <si>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</si>
  <si>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</si>
  <si>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</si>
  <si>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</si>
  <si>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</si>
  <si>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</si>
  <si>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</si>
  <si>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</si>
  <si>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</si>
  <si>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</si>
  <si>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</si>
  <si>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</si>
  <si>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</si>
  <si>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</si>
  <si>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</si>
  <si>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</si>
  <si>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</si>
  <si>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</si>
  <si>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</si>
  <si>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</si>
  <si>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</si>
  <si>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</si>
  <si>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</si>
  <si>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</si>
  <si>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</si>
  <si>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</si>
  <si>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</si>
  <si>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</si>
  <si>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</si>
  <si>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</si>
  <si>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</si>
  <si>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</si>
  <si>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</si>
  <si>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</si>
  <si>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</si>
  <si>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</si>
  <si>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</si>
  <si>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</si>
  <si>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</si>
  <si>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</si>
  <si>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</si>
  <si>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</si>
  <si>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</si>
  <si>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</si>
  <si>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</si>
  <si>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</si>
  <si>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</si>
  <si>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</si>
  <si>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</si>
  <si>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</si>
  <si>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</si>
  <si>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</si>
  <si>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</si>
  <si>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</si>
  <si>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</si>
  <si>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</si>
  <si>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</si>
  <si>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</si>
  <si>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</si>
  <si>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</si>
  <si>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</si>
  <si>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</si>
  <si>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</si>
  <si>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</si>
  <si>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</si>
  <si>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</si>
  <si>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</si>
  <si>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</si>
  <si>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</si>
  <si>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</si>
  <si>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</si>
  <si>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</si>
  <si>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</si>
  <si>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</si>
  <si>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</si>
  <si>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</si>
  <si>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</si>
  <si>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</si>
  <si>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</si>
  <si>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</si>
  <si>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</si>
  <si>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</si>
  <si>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</si>
  <si>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</si>
  <si>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</si>
  <si>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</si>
  <si>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</si>
  <si>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</si>
  <si>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</si>
  <si>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</si>
  <si>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</si>
  <si>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</si>
  <si>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</si>
  <si>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</si>
  <si>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</si>
  <si>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</si>
  <si>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</si>
  <si>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</si>
  <si>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</si>
  <si>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</si>
  <si>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</si>
  <si>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</si>
  <si>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</si>
  <si>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</si>
  <si>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</si>
  <si>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</si>
  <si>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</si>
  <si>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</si>
  <si>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</si>
  <si>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</si>
  <si>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</si>
  <si>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</si>
  <si>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</si>
  <si>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</si>
  <si>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</si>
  <si>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</si>
  <si>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</si>
  <si>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</si>
  <si>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</si>
  <si>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</si>
  <si>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</si>
  <si>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</si>
  <si>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</si>
  <si>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</si>
  <si>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</si>
  <si>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</si>
  <si>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</si>
  <si>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</si>
  <si>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</si>
  <si>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</si>
  <si>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</si>
  <si>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</si>
  <si>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</si>
  <si>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</si>
  <si>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</si>
  <si>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</si>
  <si>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</si>
  <si>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</si>
  <si>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</si>
  <si>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</si>
  <si>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</si>
  <si>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</si>
  <si>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</si>
  <si>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</si>
  <si>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</si>
  <si>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</si>
  <si>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</si>
  <si>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</si>
  <si>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</si>
  <si>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</si>
  <si>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</si>
  <si>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</si>
  <si>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</si>
  <si>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</si>
  <si>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</si>
  <si>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</si>
  <si>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</si>
  <si>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</si>
  <si>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</si>
  <si>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</si>
  <si>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</si>
  <si>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</si>
  <si>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</si>
  <si>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</si>
  <si>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</si>
  <si>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</si>
  <si>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</si>
  <si>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</si>
  <si>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</si>
  <si>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</si>
  <si>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</si>
  <si>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</si>
  <si>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</si>
  <si>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</si>
  <si>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</si>
  <si>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</si>
  <si>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</si>
  <si>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</si>
  <si>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</si>
  <si>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</si>
  <si>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</si>
  <si>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</si>
  <si>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</si>
  <si>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</si>
  <si>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</si>
  <si>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</si>
  <si>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</si>
  <si>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</si>
  <si>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</si>
  <si>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</si>
  <si>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</si>
  <si>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</si>
  <si>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</si>
  <si>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</si>
  <si>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</si>
  <si>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</si>
  <si>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</si>
  <si>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</si>
  <si>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</si>
  <si>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</si>
  <si>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</si>
  <si>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</si>
  <si>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</si>
  <si>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</si>
  <si>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</si>
  <si>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</si>
  <si>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</si>
  <si>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</si>
  <si>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</si>
  <si>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</si>
  <si>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</si>
  <si>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</si>
  <si>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</si>
  <si>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</si>
  <si>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</si>
  <si>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</si>
  <si>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</si>
  <si>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</si>
  <si>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</si>
  <si>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</si>
  <si>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</si>
  <si>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</si>
  <si>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</si>
  <si>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</si>
  <si>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</si>
  <si>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</si>
  <si>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</si>
  <si>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</si>
  <si>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</si>
  <si>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</si>
  <si>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</si>
  <si>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</si>
  <si>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</si>
  <si>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</si>
  <si>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</si>
  <si>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</si>
  <si>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</si>
  <si>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</si>
  <si>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</si>
  <si>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</si>
  <si>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</si>
  <si>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</si>
  <si>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</si>
  <si>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</si>
  <si>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</si>
  <si>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</si>
  <si>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</si>
  <si>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</si>
  <si>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</si>
  <si>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</si>
  <si>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</si>
  <si>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</si>
  <si>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</si>
  <si>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</si>
  <si>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</si>
  <si>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</si>
  <si>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</si>
  <si>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</si>
  <si>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</si>
  <si>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</si>
  <si>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</si>
  <si>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</si>
  <si>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</si>
  <si>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</si>
  <si>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</si>
  <si>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</si>
  <si>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</si>
  <si>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</si>
  <si>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</si>
  <si>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</si>
  <si>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</si>
  <si>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</si>
  <si>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</si>
  <si>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</si>
  <si>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</si>
  <si>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</si>
  <si>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</si>
  <si>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</si>
  <si>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</si>
  <si>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</si>
  <si>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</si>
  <si>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</si>
  <si>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</si>
  <si>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</si>
  <si>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</si>
  <si>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</si>
  <si>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</si>
  <si>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</si>
  <si>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</si>
  <si>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</si>
  <si>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</si>
  <si>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</si>
  <si>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</si>
  <si>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</si>
  <si>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</si>
  <si>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</si>
  <si>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</si>
  <si>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</si>
  <si>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</si>
  <si>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</si>
  <si>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</si>
  <si>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</si>
  <si>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</si>
  <si>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</si>
  <si>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</si>
  <si>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</si>
  <si>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</si>
  <si>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</si>
  <si>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</si>
  <si>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</si>
  <si>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</si>
  <si>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</si>
  <si>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</si>
  <si>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</si>
  <si>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</si>
  <si>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</si>
  <si>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</si>
  <si>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</si>
  <si>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</si>
  <si>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</si>
  <si>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</si>
  <si>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</si>
  <si>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</si>
  <si>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</si>
  <si>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</si>
  <si>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</si>
  <si>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</si>
  <si>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</si>
  <si>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</si>
  <si>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</si>
  <si>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</si>
  <si>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</si>
  <si>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</si>
  <si>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</si>
  <si>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</si>
  <si>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</si>
  <si>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</si>
  <si>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</si>
  <si>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</si>
  <si>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</si>
  <si>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</si>
  <si>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</si>
  <si>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</si>
  <si>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</si>
  <si>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</si>
  <si>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</si>
  <si>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</si>
  <si>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</si>
  <si>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</si>
  <si>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</si>
  <si>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</si>
  <si>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</si>
  <si>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</si>
  <si>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</si>
  <si>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</si>
  <si>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</si>
  <si>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</si>
  <si>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</si>
  <si>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</si>
  <si>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</si>
  <si>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</si>
  <si>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</si>
  <si>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</si>
  <si>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</si>
  <si>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</si>
  <si>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</si>
  <si>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</si>
  <si>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</si>
  <si>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</si>
  <si>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</si>
  <si>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</si>
  <si>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</si>
  <si>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</si>
  <si>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</si>
  <si>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</si>
  <si>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</si>
  <si>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</si>
  <si>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</si>
  <si>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</si>
  <si>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</si>
  <si>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</si>
  <si>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</si>
  <si>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</si>
  <si>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</si>
  <si>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</si>
  <si>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</si>
  <si>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</si>
  <si>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</si>
  <si>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</si>
  <si>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</si>
  <si>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</si>
  <si>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</si>
  <si>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</si>
  <si>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</si>
  <si>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</si>
  <si>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</si>
  <si>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</si>
  <si>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</si>
  <si>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</si>
  <si>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</si>
  <si>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</si>
  <si>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</si>
  <si>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</si>
  <si>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</si>
  <si>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</si>
  <si>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</si>
  <si>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</si>
  <si>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</si>
  <si>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</si>
  <si>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</si>
  <si>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</si>
  <si>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</si>
  <si>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</si>
  <si>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</si>
  <si>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</si>
  <si>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</si>
  <si>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</si>
  <si>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</si>
  <si>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</si>
  <si>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</si>
  <si>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</si>
  <si>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</si>
  <si>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</si>
  <si>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</si>
  <si>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</si>
  <si>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</si>
  <si>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</si>
  <si>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</si>
  <si>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</si>
  <si>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</si>
  <si>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</si>
  <si>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</si>
  <si>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</si>
  <si>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</si>
  <si>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</si>
  <si>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</si>
  <si>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</si>
  <si>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</si>
  <si>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</si>
  <si>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</si>
  <si>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</si>
  <si>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</si>
  <si>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</si>
  <si>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</si>
  <si>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</si>
  <si>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</si>
  <si>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</si>
  <si>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</si>
  <si>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</si>
  <si>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</si>
  <si>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</si>
  <si>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</si>
  <si>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</si>
  <si>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</si>
  <si>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</si>
  <si>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</si>
  <si>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</si>
  <si>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</si>
  <si>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</si>
  <si>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</si>
  <si>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</si>
  <si>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</si>
  <si>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</si>
  <si>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</si>
  <si>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</si>
  <si>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</si>
  <si>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</si>
  <si>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</si>
  <si>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</si>
  <si>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</si>
  <si>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</si>
  <si>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</si>
  <si>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</si>
  <si>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</si>
  <si>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</si>
  <si>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</si>
  <si>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</si>
  <si>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</si>
  <si>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</si>
  <si>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</si>
  <si>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</si>
  <si>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</si>
  <si>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</si>
  <si>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</si>
  <si>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</si>
  <si>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</si>
  <si>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</si>
  <si>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</si>
  <si>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</si>
  <si>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</si>
  <si>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</si>
  <si>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</si>
  <si>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</si>
  <si>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</si>
  <si>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</si>
  <si>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</si>
  <si>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</si>
  <si>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</si>
  <si>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</si>
  <si>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</si>
  <si>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</si>
  <si>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</si>
  <si>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</si>
  <si>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</si>
  <si>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</si>
  <si>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</si>
  <si>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</si>
  <si>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</si>
  <si>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</si>
  <si>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</si>
  <si>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</si>
  <si>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</si>
  <si>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</si>
  <si>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</si>
  <si>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</si>
  <si>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</si>
  <si>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</si>
  <si>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</si>
  <si>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</si>
  <si>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</si>
  <si>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</si>
  <si>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</si>
  <si>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</si>
  <si>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</si>
  <si>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</si>
  <si>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</si>
  <si>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</si>
  <si>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</si>
  <si>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</si>
  <si>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</si>
  <si>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</si>
  <si>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</si>
  <si>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</si>
  <si>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</si>
  <si>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</si>
  <si>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</si>
  <si>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</si>
  <si>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</si>
  <si>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</si>
  <si>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</si>
  <si>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</si>
  <si>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</si>
  <si>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</si>
  <si>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</si>
  <si>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</si>
  <si>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</si>
  <si>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</si>
  <si>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</si>
  <si>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</si>
  <si>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</si>
  <si>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</si>
  <si>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</si>
  <si>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</si>
  <si>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</si>
  <si>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</si>
  <si>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</si>
  <si>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</si>
  <si>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</si>
  <si>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</si>
  <si>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</si>
  <si>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</si>
  <si>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</si>
  <si>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</si>
  <si>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</si>
  <si>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</si>
  <si>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</si>
  <si>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</si>
  <si>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</si>
  <si>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</si>
  <si>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</si>
  <si>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</si>
  <si>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</si>
  <si>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</si>
  <si>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</si>
  <si>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</si>
  <si>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</si>
  <si>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</si>
  <si>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</si>
  <si>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</si>
  <si>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</si>
  <si>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</si>
  <si>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</si>
  <si>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</si>
  <si>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</si>
  <si>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</si>
  <si>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</si>
  <si>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</si>
  <si>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</si>
  <si>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</si>
  <si>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</si>
  <si>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</si>
  <si>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</si>
  <si>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</si>
  <si>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</si>
  <si>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</si>
  <si>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</si>
  <si>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</si>
  <si>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</si>
  <si>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</si>
  <si>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</si>
  <si>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</si>
  <si>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</si>
  <si>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</si>
  <si>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</si>
  <si>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</si>
  <si>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</si>
  <si>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</si>
  <si>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</si>
  <si>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</si>
  <si>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</si>
  <si>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</si>
  <si>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</si>
  <si>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</si>
  <si>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</si>
  <si>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</si>
  <si>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</si>
  <si>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</si>
  <si>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</si>
  <si>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</si>
  <si>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</si>
  <si>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</si>
  <si>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</si>
  <si>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</si>
  <si>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</si>
  <si>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</si>
  <si>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</si>
  <si>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</si>
  <si>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</si>
  <si>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</si>
  <si>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</si>
  <si>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</si>
  <si>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</si>
  <si>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</si>
  <si>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</si>
  <si>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</si>
  <si>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</si>
  <si>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</si>
  <si>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</si>
  <si>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</si>
  <si>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</si>
  <si>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</si>
  <si>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</si>
  <si>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</si>
  <si>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</si>
  <si>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</si>
  <si>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</si>
  <si>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</si>
  <si>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</si>
  <si>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</si>
  <si>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</si>
  <si>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</si>
  <si>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</si>
  <si>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</si>
  <si>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</si>
  <si>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</si>
  <si>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</si>
  <si>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</si>
  <si>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</si>
  <si>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</si>
  <si>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</si>
  <si>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</si>
  <si>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</si>
  <si>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</si>
  <si>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</si>
  <si>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</si>
  <si>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</si>
  <si>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</si>
  <si>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</si>
  <si>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</si>
  <si>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</si>
  <si>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</si>
  <si>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</si>
  <si>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</si>
  <si>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</si>
  <si>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</si>
  <si>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</si>
  <si>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</si>
  <si>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</si>
  <si>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</si>
  <si>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</si>
  <si>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</si>
  <si>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</si>
  <si>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</si>
  <si>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</si>
  <si>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</si>
  <si>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</si>
  <si>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</si>
  <si>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</si>
  <si>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</si>
  <si>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</si>
  <si>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</si>
  <si>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</si>
  <si>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</si>
  <si>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</si>
  <si>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</si>
  <si>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</si>
  <si>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</si>
  <si>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</si>
  <si>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</si>
  <si>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</si>
  <si>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</si>
  <si>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</si>
  <si>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</si>
  <si>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</si>
  <si>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</si>
  <si>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</si>
  <si>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</si>
  <si>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</si>
  <si>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</si>
  <si>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</si>
  <si>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</si>
  <si>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</si>
  <si>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</si>
  <si>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</si>
  <si>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</si>
  <si>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</si>
  <si>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</si>
  <si>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</si>
  <si>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</si>
  <si>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</si>
  <si>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</si>
  <si>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</si>
  <si>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</si>
  <si>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</si>
  <si>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</si>
  <si>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</si>
  <si>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</si>
  <si>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</si>
  <si>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</si>
  <si>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</si>
  <si>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</si>
  <si>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</si>
  <si>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</si>
  <si>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</si>
  <si>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</si>
  <si>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</si>
  <si>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</si>
  <si>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</si>
  <si>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</si>
  <si>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</si>
  <si>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</si>
  <si>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</si>
  <si>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</si>
  <si>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</si>
  <si>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</si>
  <si>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</si>
  <si>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</si>
  <si>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</si>
  <si>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</si>
  <si>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</si>
  <si>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</si>
  <si>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</si>
  <si>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</si>
  <si>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</si>
  <si>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</si>
  <si>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</si>
  <si>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</si>
  <si>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</si>
  <si>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</si>
  <si>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</si>
  <si>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</si>
  <si>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</si>
  <si>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</si>
  <si>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</si>
  <si>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</si>
  <si>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</si>
  <si>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</si>
  <si>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</si>
  <si>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</si>
  <si>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</si>
  <si>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</si>
  <si>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</si>
  <si>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</si>
  <si>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</si>
  <si>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</si>
  <si>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</si>
  <si>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</si>
  <si>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</si>
  <si>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</si>
  <si>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</si>
  <si>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</si>
  <si>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</si>
  <si>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</si>
  <si>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</si>
  <si>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</si>
  <si>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</si>
  <si>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</si>
  <si>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</si>
  <si>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</si>
  <si>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</si>
  <si>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</si>
  <si>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</si>
  <si>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</si>
  <si>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</si>
  <si>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</si>
  <si>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</si>
  <si>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</si>
  <si>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</si>
  <si>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</si>
  <si>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</si>
  <si>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</si>
  <si>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</si>
  <si>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</si>
  <si>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</si>
  <si>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</si>
  <si>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</si>
  <si>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</si>
  <si>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</si>
  <si>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</si>
  <si>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</si>
  <si>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</si>
  <si>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</si>
  <si>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</si>
  <si>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</si>
  <si>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</si>
  <si>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</si>
  <si>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</si>
  <si>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</si>
  <si>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</si>
  <si>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</si>
  <si>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</si>
  <si>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</si>
  <si>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</si>
  <si>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</si>
  <si>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</si>
  <si>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</si>
  <si>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</si>
  <si>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</si>
  <si>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</si>
  <si>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</si>
  <si>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</si>
  <si>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</si>
  <si>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</si>
  <si>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</si>
  <si>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</si>
  <si>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</si>
  <si>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</si>
  <si>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</si>
  <si>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</si>
  <si>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</si>
  <si>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</si>
  <si>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</si>
  <si>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</si>
  <si>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</si>
  <si>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</si>
  <si>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</si>
  <si>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</si>
  <si>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</si>
  <si>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</si>
  <si>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</si>
  <si>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</si>
  <si>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</si>
  <si>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</si>
  <si>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</si>
  <si>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</si>
  <si>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</si>
  <si>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</si>
  <si>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</si>
  <si>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</si>
  <si>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</si>
  <si>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</si>
  <si>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</si>
  <si>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</si>
  <si>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</si>
  <si>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</si>
  <si>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</si>
  <si>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</si>
  <si>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</si>
  <si>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</si>
  <si>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</si>
  <si>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</si>
  <si>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</si>
  <si>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</si>
  <si>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</si>
  <si>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</si>
  <si>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</si>
  <si>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</si>
  <si>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</si>
  <si>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</si>
  <si>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</si>
  <si>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</si>
  <si>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</si>
  <si>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</si>
  <si>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</si>
  <si>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</si>
  <si>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</si>
  <si>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</si>
  <si>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</si>
  <si>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</si>
  <si>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</si>
  <si>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</si>
  <si>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</si>
  <si>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</si>
  <si>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</si>
  <si>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</si>
  <si>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</si>
  <si>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</si>
  <si>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</si>
  <si>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</si>
  <si>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</si>
  <si>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</si>
  <si>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</si>
  <si>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</si>
  <si>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</si>
  <si>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</si>
  <si>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</si>
  <si>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</si>
  <si>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</si>
  <si>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</si>
  <si>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</si>
  <si>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</si>
  <si>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</si>
  <si>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</si>
  <si>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</si>
  <si>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</si>
  <si>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</si>
  <si>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</si>
  <si>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</si>
  <si>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</si>
  <si>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</si>
  <si>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</si>
  <si>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</si>
  <si>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</si>
  <si>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</si>
  <si>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</si>
  <si>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</si>
  <si>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</si>
  <si>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</si>
  <si>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</si>
  <si>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</si>
  <si>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</si>
  <si>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</si>
  <si>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</si>
  <si>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</si>
  <si>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</si>
  <si>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</si>
  <si>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</si>
  <si>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</si>
  <si>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</si>
  <si>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</si>
  <si>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</si>
  <si>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</si>
  <si>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</si>
  <si>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</si>
  <si>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</si>
  <si>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</si>
  <si>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</si>
  <si>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</si>
  <si>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</si>
  <si>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</si>
  <si>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</si>
  <si>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</si>
  <si>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</si>
  <si>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</si>
  <si>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</si>
  <si>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</si>
  <si>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</si>
  <si>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</si>
  <si>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</si>
  <si>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</si>
  <si>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</si>
  <si>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</si>
  <si>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</si>
  <si>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</si>
  <si>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</si>
  <si>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</si>
  <si>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</si>
  <si>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</si>
  <si>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</si>
  <si>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</si>
  <si>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</si>
  <si>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</si>
  <si>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</si>
  <si>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</si>
  <si>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</si>
  <si>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</si>
  <si>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</si>
  <si>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</si>
  <si>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</si>
  <si>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</si>
  <si>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</si>
  <si>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</si>
  <si>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</si>
  <si>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</si>
  <si>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</si>
  <si>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</si>
  <si>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</si>
  <si>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</si>
  <si>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</si>
  <si>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</si>
  <si>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</si>
  <si>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</si>
  <si>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</si>
  <si>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</si>
  <si>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</si>
  <si>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</si>
  <si>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</si>
  <si>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</si>
  <si>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</si>
  <si>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</si>
  <si>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</si>
  <si>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</si>
  <si>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</si>
  <si>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</si>
  <si>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</si>
  <si>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</si>
  <si>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</si>
  <si>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</si>
  <si>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</si>
  <si>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</si>
  <si>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</si>
  <si>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</si>
  <si>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</si>
  <si>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</si>
  <si>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</si>
  <si>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</si>
  <si>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</si>
  <si>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</si>
  <si>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</si>
  <si>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</si>
  <si>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</si>
  <si>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</si>
  <si>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</si>
  <si>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</si>
  <si>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</si>
  <si>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</si>
  <si>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</si>
  <si>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</si>
  <si>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</si>
  <si>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</si>
  <si>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</si>
  <si>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</si>
  <si>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</si>
  <si>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</si>
  <si>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</si>
  <si>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</si>
  <si>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</si>
  <si>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</si>
  <si>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</si>
  <si>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</si>
  <si>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</si>
  <si>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</si>
  <si>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</si>
  <si>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</si>
  <si>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</si>
  <si>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</si>
  <si>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</si>
  <si>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</si>
  <si>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</si>
  <si>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</si>
  <si>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</si>
  <si>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</si>
  <si>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</si>
  <si>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</si>
  <si>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</si>
  <si>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</si>
  <si>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</si>
  <si>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</si>
  <si>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</si>
  <si>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</si>
  <si>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</si>
  <si>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</si>
  <si>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</si>
  <si>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</si>
  <si>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</si>
  <si>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</si>
  <si>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</si>
  <si>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</si>
  <si>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</si>
  <si>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</si>
  <si>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</si>
  <si>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</si>
  <si>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</si>
  <si>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</si>
  <si>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</si>
  <si>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</si>
  <si>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</si>
  <si>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</si>
  <si>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</si>
  <si>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</si>
  <si>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</si>
  <si>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</si>
  <si>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</si>
  <si>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</si>
  <si>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</si>
  <si>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</si>
  <si>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</si>
  <si>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</si>
  <si>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</si>
  <si>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</si>
  <si>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</si>
  <si>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</si>
  <si>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</si>
  <si>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</si>
  <si>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</si>
  <si>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</si>
  <si>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</si>
  <si>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</si>
  <si>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</si>
  <si>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</si>
  <si>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</si>
  <si>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</si>
  <si>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</si>
  <si>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</si>
  <si>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</si>
  <si>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</si>
  <si>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</si>
  <si>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</si>
  <si>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</si>
  <si>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</si>
  <si>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</si>
  <si>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</si>
  <si>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</si>
  <si>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</si>
  <si>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</si>
  <si>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</si>
  <si>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</si>
  <si>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</si>
  <si>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</si>
  <si>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</si>
  <si>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</si>
  <si>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</si>
  <si>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</si>
  <si>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</si>
  <si>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</si>
  <si>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</si>
  <si>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</si>
  <si>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</si>
  <si>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</si>
  <si>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</si>
  <si>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</si>
  <si>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</si>
  <si>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</si>
  <si>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</si>
  <si>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</si>
  <si>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</si>
  <si>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</si>
  <si>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</si>
  <si>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</si>
  <si>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</si>
  <si>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</si>
  <si>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</si>
  <si>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</si>
  <si>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</si>
  <si>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</si>
  <si>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</si>
  <si>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</si>
  <si>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</si>
  <si>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</si>
  <si>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</si>
  <si>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</si>
  <si>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</si>
  <si>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</si>
  <si>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</si>
  <si>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</si>
  <si>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</si>
  <si>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</si>
  <si>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</si>
  <si>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</si>
  <si>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</si>
  <si>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</si>
  <si>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</si>
  <si>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</si>
  <si>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</si>
  <si>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</si>
  <si>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</si>
  <si>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</si>
  <si>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</si>
  <si>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</si>
  <si>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</si>
  <si>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</si>
  <si>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</si>
  <si>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</si>
  <si>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</si>
  <si>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</si>
  <si>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</si>
  <si>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</si>
  <si>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</si>
  <si>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</si>
  <si>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</si>
  <si>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</si>
  <si>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</si>
  <si>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</si>
  <si>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</si>
  <si>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</si>
  <si>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</si>
  <si>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</si>
  <si>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</si>
  <si>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</si>
  <si>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</si>
  <si>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</si>
  <si>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</si>
  <si>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</si>
  <si>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</si>
  <si>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</si>
  <si>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</si>
  <si>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</si>
  <si>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</si>
  <si>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</si>
  <si>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</si>
  <si>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</si>
  <si>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</si>
  <si>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</si>
  <si>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</si>
  <si>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</si>
  <si>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</si>
  <si>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</si>
  <si>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</si>
  <si>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</si>
  <si>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</si>
  <si>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</si>
  <si>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</si>
  <si>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</si>
  <si>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</si>
  <si>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</si>
  <si>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</si>
  <si>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</si>
  <si>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</si>
  <si>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</si>
  <si>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</si>
  <si>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</si>
  <si>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</si>
  <si>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</si>
  <si>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</si>
  <si>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</si>
  <si>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</si>
  <si>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</si>
  <si>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</si>
  <si>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</si>
  <si>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</si>
  <si>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</si>
  <si>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</si>
  <si>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</si>
  <si>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</si>
  <si>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</si>
  <si>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</si>
  <si>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</si>
  <si>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</si>
  <si>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</si>
  <si>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</si>
  <si>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</si>
  <si>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</si>
  <si>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</si>
  <si>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</si>
  <si>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</si>
  <si>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</si>
  <si>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</si>
  <si>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</si>
  <si>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</si>
  <si>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</si>
  <si>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</si>
  <si>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</si>
  <si>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</si>
  <si>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</si>
  <si>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</si>
  <si>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</si>
  <si>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</si>
  <si>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</si>
  <si>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</si>
  <si>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</si>
  <si>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</si>
  <si>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</si>
  <si>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</si>
  <si>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</si>
  <si>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</si>
  <si>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</si>
  <si>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</si>
  <si>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</si>
  <si>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</si>
  <si>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</si>
  <si>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</si>
  <si>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</si>
  <si>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</si>
  <si>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</si>
  <si>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</si>
  <si>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</si>
  <si>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</si>
  <si>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</si>
  <si>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</si>
  <si>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</si>
  <si>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</si>
  <si>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</si>
  <si>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</si>
  <si>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</si>
  <si>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</si>
  <si>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</si>
  <si>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</si>
  <si>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</si>
  <si>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</si>
  <si>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</si>
  <si>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</si>
  <si>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</si>
  <si>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</si>
  <si>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</si>
  <si>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</si>
  <si>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</si>
  <si>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</si>
  <si>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</si>
  <si>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</si>
  <si>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</si>
  <si>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</si>
  <si>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</si>
  <si>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</si>
  <si>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</si>
  <si>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</si>
  <si>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</si>
  <si>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</si>
  <si>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</si>
  <si>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</si>
  <si>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</si>
  <si>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</si>
  <si>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</si>
  <si>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</si>
  <si>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</si>
  <si>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</si>
  <si>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</si>
  <si>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</si>
  <si>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</si>
  <si>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</si>
  <si>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</si>
  <si>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</si>
  <si>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</si>
  <si>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</si>
  <si>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</si>
  <si>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</si>
  <si>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</si>
  <si>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</si>
  <si>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</si>
  <si>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</si>
  <si>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</si>
  <si>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</si>
  <si>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</si>
  <si>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</si>
  <si>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</si>
  <si>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</si>
  <si>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</si>
  <si>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</si>
  <si>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</si>
  <si>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</si>
  <si>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</si>
  <si>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</si>
  <si>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</si>
  <si>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</si>
  <si>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</si>
  <si>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</si>
  <si>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</si>
  <si>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</si>
  <si>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</si>
  <si>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</si>
  <si>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</si>
  <si>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</si>
  <si>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</si>
  <si>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</si>
  <si>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</si>
  <si>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</si>
  <si>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</si>
  <si>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</si>
  <si>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</si>
  <si>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</si>
  <si>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</si>
  <si>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</si>
  <si>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</si>
  <si>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</si>
  <si>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</si>
  <si>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</si>
  <si>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</si>
  <si>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</si>
  <si>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</si>
  <si>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</si>
  <si>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</si>
  <si>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</si>
  <si>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</si>
  <si>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</si>
  <si>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</si>
  <si>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</si>
  <si>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</si>
  <si>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</si>
  <si>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</si>
  <si>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</si>
  <si>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</si>
  <si>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</si>
  <si>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</si>
  <si>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</si>
  <si>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</si>
  <si>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</si>
  <si>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</si>
  <si>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</si>
  <si>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</si>
  <si>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</si>
  <si>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</si>
  <si>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</si>
  <si>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</si>
  <si>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</si>
  <si>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</si>
  <si>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</si>
  <si>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</si>
  <si>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</si>
  <si>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</si>
  <si>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</si>
  <si>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</si>
  <si>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</si>
  <si>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</si>
  <si>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</si>
  <si>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</si>
  <si>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</si>
  <si>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</si>
  <si>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</si>
  <si>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</si>
  <si>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</si>
  <si>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</si>
  <si>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</si>
  <si>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</si>
  <si>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</si>
  <si>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</si>
  <si>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</si>
  <si>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</si>
  <si>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</si>
  <si>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</si>
  <si>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</si>
  <si>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</si>
  <si>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</si>
  <si>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</si>
  <si>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</si>
  <si>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</si>
  <si>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</si>
  <si>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</si>
  <si>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</si>
  <si>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</si>
  <si>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</si>
  <si>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</si>
  <si>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</si>
  <si>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</si>
  <si>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</si>
  <si>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</si>
  <si>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</si>
  <si>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</si>
  <si>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</si>
  <si>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</si>
  <si>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</si>
  <si>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</si>
  <si>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</si>
  <si>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</si>
  <si>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</si>
  <si>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</si>
  <si>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</si>
  <si>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</si>
  <si>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</si>
  <si>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</si>
  <si>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</si>
  <si>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</si>
  <si>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</si>
  <si>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</si>
  <si>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</si>
  <si>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</si>
  <si>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</si>
  <si>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</si>
  <si>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</si>
  <si>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</si>
  <si>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</si>
  <si>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</si>
  <si>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</si>
  <si>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</si>
  <si>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</si>
  <si>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</si>
  <si>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</si>
  <si>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</si>
  <si>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</si>
  <si>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</si>
  <si>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</si>
  <si>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</si>
  <si>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</si>
  <si>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</si>
  <si>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</si>
  <si>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</si>
  <si>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</si>
  <si>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</si>
  <si>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</si>
  <si>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</si>
  <si>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</si>
  <si>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</si>
  <si>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</si>
  <si>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</si>
  <si>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</si>
  <si>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</si>
  <si>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</si>
  <si>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</si>
  <si>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</si>
  <si>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</si>
  <si>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</si>
  <si>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</si>
  <si>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</si>
  <si>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</si>
  <si>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</si>
  <si>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</si>
  <si>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</si>
  <si>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</si>
  <si>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</si>
  <si>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</si>
  <si>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</si>
  <si>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</si>
  <si>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</si>
  <si>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</si>
  <si>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</si>
  <si>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</si>
  <si>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</si>
  <si>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</si>
  <si>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</si>
  <si>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</si>
  <si>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</si>
  <si>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</si>
  <si>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</si>
  <si>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</si>
  <si>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</si>
  <si>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</si>
  <si>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</si>
  <si>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</si>
  <si>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</si>
  <si>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</si>
  <si>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</si>
  <si>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</si>
  <si>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</si>
  <si>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</si>
  <si>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</si>
  <si>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</si>
  <si>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</si>
  <si>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</si>
  <si>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</si>
  <si>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</si>
  <si>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</si>
  <si>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</si>
  <si>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</si>
  <si>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</si>
  <si>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</si>
  <si>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</si>
  <si>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</si>
  <si>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</si>
  <si>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</si>
  <si>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</si>
  <si>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</si>
  <si>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</si>
  <si>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</si>
  <si>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</si>
  <si>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</si>
  <si>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</si>
  <si>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</si>
  <si>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</si>
  <si>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</si>
  <si>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</si>
  <si>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</si>
  <si>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</si>
  <si>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</si>
  <si>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</si>
  <si>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</si>
  <si>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</si>
  <si>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</si>
  <si>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</si>
  <si>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</si>
  <si>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</si>
  <si>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</si>
  <si>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</si>
  <si>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</si>
  <si>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</si>
  <si>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</si>
  <si>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</si>
  <si>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</si>
  <si>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</si>
  <si>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</si>
  <si>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</si>
  <si>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</si>
  <si>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</si>
  <si>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</si>
  <si>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</si>
  <si>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</si>
  <si>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</si>
  <si>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</si>
  <si>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</si>
  <si>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</si>
  <si>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</si>
  <si>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</si>
  <si>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</si>
  <si>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</si>
  <si>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</si>
  <si>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</si>
  <si>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</si>
  <si>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</si>
  <si>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</si>
  <si>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</si>
  <si>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</si>
  <si>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</si>
  <si>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</si>
  <si>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</si>
  <si>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</si>
  <si>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</si>
  <si>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</si>
  <si>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</si>
  <si>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</si>
  <si>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</si>
  <si>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</si>
  <si>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</si>
  <si>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</si>
  <si>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</si>
  <si>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</si>
  <si>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</si>
  <si>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</si>
  <si>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</si>
  <si>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</si>
  <si>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</si>
  <si>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</si>
  <si>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</si>
  <si>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</si>
  <si>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</si>
  <si>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</si>
  <si>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</si>
  <si>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</si>
  <si>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</si>
  <si>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</si>
  <si>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</si>
  <si>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</si>
  <si>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</si>
  <si>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</si>
  <si>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</si>
  <si>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</si>
  <si>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</si>
  <si>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</si>
  <si>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</si>
  <si>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</si>
  <si>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</si>
  <si>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</si>
  <si>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</si>
  <si>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</si>
  <si>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</si>
  <si>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</si>
  <si>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</si>
  <si>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</si>
  <si>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</si>
  <si>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</si>
  <si>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</si>
  <si>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</si>
  <si>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</si>
  <si>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</si>
  <si>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</si>
  <si>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</si>
  <si>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</si>
  <si>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</si>
  <si>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</si>
  <si>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</si>
  <si>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</si>
  <si>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</si>
  <si>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</si>
  <si>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</si>
  <si>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</si>
  <si>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</si>
  <si>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</si>
  <si>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</si>
  <si>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</si>
  <si>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</si>
  <si>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</si>
  <si>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</si>
  <si>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</si>
  <si>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</si>
  <si>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</si>
  <si>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</si>
  <si>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</si>
  <si>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</si>
  <si>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</si>
  <si>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</si>
  <si>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</si>
  <si>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</si>
  <si>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</si>
  <si>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</si>
  <si>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</si>
  <si>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</si>
  <si>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</si>
  <si>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</si>
  <si>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</si>
  <si>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</si>
  <si>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</si>
  <si>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</si>
  <si>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</si>
  <si>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</si>
  <si>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</si>
  <si>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</si>
  <si>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</si>
  <si>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</si>
  <si>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</si>
  <si>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</si>
  <si>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</si>
  <si>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</si>
  <si>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</si>
  <si>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</si>
  <si>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</si>
  <si>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</si>
  <si>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</si>
  <si>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</si>
  <si>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</si>
  <si>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</si>
  <si>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</si>
  <si>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</si>
  <si>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</si>
  <si>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</si>
  <si>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</si>
  <si>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</si>
  <si>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</si>
  <si>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</si>
  <si>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</si>
  <si>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</si>
  <si>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</si>
  <si>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</si>
  <si>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</si>
  <si>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</si>
  <si>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</si>
  <si>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</si>
  <si>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</si>
  <si>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</si>
  <si>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</si>
  <si>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</si>
  <si>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</si>
  <si>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</si>
  <si>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</si>
  <si>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</si>
  <si>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</si>
  <si>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</si>
  <si>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</si>
  <si>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</si>
  <si>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</si>
  <si>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</si>
  <si>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</si>
  <si>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</si>
  <si>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</si>
  <si>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</si>
  <si>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</si>
  <si>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</si>
  <si>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</si>
  <si>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</si>
  <si>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</si>
  <si>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</si>
  <si>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</si>
  <si>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</si>
  <si>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</si>
  <si>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</si>
  <si>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</si>
  <si>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</si>
  <si>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</si>
  <si>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</si>
  <si>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</si>
  <si>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</si>
  <si>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</si>
  <si>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</si>
  <si>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</si>
  <si>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</si>
  <si>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</si>
  <si>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</si>
  <si>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</si>
  <si>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</si>
  <si>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</si>
  <si>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</si>
  <si>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</si>
  <si>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</si>
  <si>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</si>
  <si>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</si>
  <si>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</si>
  <si>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</si>
  <si>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</si>
  <si>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</si>
  <si>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</si>
  <si>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</si>
  <si>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</si>
  <si>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</si>
  <si>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</si>
  <si>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</si>
  <si>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</si>
  <si>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</si>
  <si>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</si>
  <si>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</si>
  <si>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</si>
  <si>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</si>
  <si>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</si>
  <si>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</si>
  <si>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</si>
  <si>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</si>
  <si>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</si>
  <si>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</si>
  <si>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</si>
  <si>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</si>
  <si>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</si>
  <si>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</si>
  <si>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</si>
  <si>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</si>
  <si>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</si>
  <si>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</si>
  <si>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</si>
  <si>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</si>
  <si>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</si>
  <si>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</si>
  <si>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</si>
  <si>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</si>
  <si>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</si>
  <si>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</si>
  <si>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</si>
  <si>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</si>
  <si>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</si>
  <si>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</si>
  <si>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</si>
  <si>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</si>
  <si>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</si>
  <si>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</si>
  <si>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</si>
  <si>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</si>
  <si>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</si>
  <si>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</si>
  <si>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</si>
  <si>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</si>
  <si>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</si>
  <si>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</si>
  <si>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</si>
  <si>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</si>
  <si>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</si>
  <si>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</si>
  <si>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</si>
  <si>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</si>
  <si>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</si>
  <si>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</si>
  <si>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</si>
  <si>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</si>
  <si>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</si>
  <si>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</si>
  <si>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</si>
  <si>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</si>
  <si>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</si>
  <si>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</si>
  <si>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</si>
  <si>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</si>
  <si>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</si>
  <si>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</si>
  <si>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</si>
  <si>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</si>
  <si>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</si>
  <si>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</si>
  <si>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</si>
  <si>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</si>
  <si>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</si>
  <si>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</si>
  <si>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</si>
  <si>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</si>
  <si>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</si>
  <si>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</si>
  <si>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</si>
  <si>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</si>
  <si>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</si>
  <si>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</si>
  <si>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</si>
  <si>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</si>
  <si>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</si>
  <si>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</si>
  <si>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</si>
  <si>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</si>
  <si>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</si>
  <si>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</si>
  <si>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</si>
  <si>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</si>
  <si>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</si>
  <si>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</si>
  <si>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</si>
  <si>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</si>
  <si>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</si>
  <si>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</si>
  <si>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</si>
  <si>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</si>
  <si>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</si>
  <si>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</si>
  <si>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</si>
  <si>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</si>
  <si>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</si>
  <si>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</si>
  <si>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</si>
  <si>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</si>
  <si>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</si>
  <si>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</si>
  <si>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</si>
  <si>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</si>
  <si>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</si>
  <si>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</si>
  <si>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</si>
  <si>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</si>
  <si>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</si>
  <si>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</si>
  <si>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</si>
  <si>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</si>
  <si>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</si>
  <si>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</si>
  <si>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</si>
  <si>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</si>
  <si>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</si>
  <si>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</si>
  <si>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</si>
  <si>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</si>
  <si>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</si>
  <si>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</si>
  <si>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</si>
  <si>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</si>
  <si>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</si>
  <si>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</si>
  <si>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</si>
  <si>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</si>
  <si>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</si>
  <si>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</si>
  <si>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</si>
  <si>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</si>
  <si>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</si>
  <si>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</si>
  <si>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</si>
  <si>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</si>
  <si>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</si>
  <si>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</si>
  <si>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</si>
  <si>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</si>
  <si>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</si>
  <si>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</si>
  <si>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</si>
  <si>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</si>
  <si>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</si>
  <si>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</si>
  <si>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</si>
  <si>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</si>
  <si>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</si>
  <si>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</si>
  <si>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</si>
  <si>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</si>
  <si>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</si>
  <si>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</si>
  <si>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</si>
  <si>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</si>
  <si>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</si>
  <si>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</si>
  <si>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</si>
  <si>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</si>
  <si>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</si>
  <si>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</si>
  <si>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</si>
  <si>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</si>
  <si>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</si>
  <si>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</si>
  <si>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</si>
  <si>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</si>
  <si>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</si>
  <si>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</si>
  <si>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</si>
  <si>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</si>
  <si>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</si>
  <si>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</si>
  <si>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</si>
  <si>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</si>
  <si>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</si>
  <si>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</si>
  <si>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</si>
  <si>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</si>
  <si>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</si>
  <si>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</si>
  <si>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</si>
  <si>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</si>
  <si>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</si>
  <si>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</si>
  <si>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</si>
  <si>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</si>
  <si>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</si>
  <si>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</si>
  <si>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</si>
  <si>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</si>
  <si>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</si>
  <si>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</si>
  <si>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</si>
  <si>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</si>
  <si>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</si>
  <si>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</si>
  <si>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</si>
  <si>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</si>
  <si>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</si>
  <si>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</si>
  <si>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</si>
  <si>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</si>
  <si>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</si>
  <si>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</si>
  <si>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</si>
  <si>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</si>
  <si>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</si>
  <si>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</si>
  <si>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</si>
  <si>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</si>
  <si>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</si>
  <si>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</si>
  <si>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</si>
  <si>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</si>
  <si>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</si>
  <si>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</si>
  <si>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</si>
  <si>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</si>
  <si>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</si>
  <si>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</si>
  <si>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</si>
  <si>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</si>
  <si>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</si>
  <si>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</si>
  <si>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</si>
  <si>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</si>
  <si>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</si>
  <si>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</si>
  <si>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</si>
  <si>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</si>
  <si>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</si>
  <si>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</si>
  <si>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</si>
  <si>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</si>
  <si>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</si>
  <si>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</si>
  <si>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</si>
  <si>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</si>
  <si>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</si>
  <si>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</si>
  <si>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</si>
  <si>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</si>
  <si>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</si>
  <si>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</si>
  <si>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</si>
  <si>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</si>
  <si>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</si>
  <si>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</si>
  <si>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</si>
  <si>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</si>
  <si>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</si>
  <si>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</si>
  <si>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</si>
  <si>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</si>
  <si>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</si>
  <si>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</si>
  <si>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</si>
  <si>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</si>
  <si>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</si>
  <si>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</si>
  <si>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</si>
  <si>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</si>
  <si>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</si>
  <si>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</si>
  <si>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</si>
  <si>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</si>
  <si>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</si>
  <si>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</si>
  <si>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</si>
  <si>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</si>
  <si>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</si>
  <si>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</si>
  <si>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</si>
  <si>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</si>
  <si>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</si>
  <si>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</si>
  <si>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</si>
  <si>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</si>
  <si>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</si>
  <si>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</si>
  <si>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</si>
  <si>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</si>
  <si>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</si>
  <si>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</si>
  <si>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</si>
  <si>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</si>
  <si>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</si>
  <si>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</si>
  <si>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</si>
  <si>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</si>
  <si>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</si>
  <si>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</si>
  <si>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</si>
  <si>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</si>
  <si>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</si>
  <si>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</si>
  <si>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</si>
  <si>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</si>
  <si>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</si>
  <si>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</si>
  <si>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</si>
  <si>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</si>
  <si>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</si>
  <si>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</si>
  <si>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</si>
  <si>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</si>
  <si>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</si>
  <si>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</si>
  <si>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</si>
  <si>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</si>
  <si>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</si>
  <si>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</si>
  <si>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</si>
  <si>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</si>
  <si>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</si>
  <si>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</si>
  <si>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</si>
  <si>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</si>
  <si>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</si>
  <si>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</si>
  <si>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</si>
  <si>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</si>
  <si>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</si>
  <si>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</si>
  <si>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</si>
  <si>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</si>
  <si>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</si>
  <si>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</si>
  <si>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</si>
  <si>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</si>
  <si>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</si>
  <si>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</si>
  <si>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</si>
  <si>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</si>
  <si>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</si>
  <si>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</si>
  <si>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</si>
  <si>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</si>
  <si>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</si>
  <si>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</si>
  <si>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</si>
  <si>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</si>
  <si>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</si>
  <si>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</si>
  <si>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</si>
  <si>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</si>
  <si>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</si>
  <si>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</si>
  <si>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</si>
  <si>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</si>
  <si>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</si>
  <si>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</si>
  <si>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</si>
  <si>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</si>
  <si>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</si>
  <si>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</si>
  <si>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</si>
  <si>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</si>
  <si>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</si>
  <si>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</si>
  <si>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</si>
  <si>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</si>
  <si>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</si>
  <si>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</si>
  <si>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</si>
  <si>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</si>
  <si>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</si>
  <si>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</si>
  <si>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</si>
  <si>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</si>
  <si>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</si>
  <si>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</si>
  <si>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</si>
  <si>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</si>
  <si>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</si>
  <si>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</si>
  <si>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</si>
  <si>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</si>
  <si>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</si>
  <si>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</si>
  <si>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</si>
  <si>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</si>
  <si>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</si>
  <si>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</si>
  <si>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</si>
  <si>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</si>
  <si>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</si>
  <si>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</si>
  <si>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</si>
  <si>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</si>
  <si>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</si>
  <si>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</si>
  <si>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</si>
  <si>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</si>
  <si>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</si>
  <si>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</si>
  <si>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</si>
  <si>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</si>
  <si>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</si>
  <si>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</si>
  <si>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</si>
  <si>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</si>
  <si>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</si>
  <si>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</si>
  <si>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</si>
  <si>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</si>
  <si>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</si>
  <si>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</si>
  <si>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</si>
  <si>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</si>
  <si>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</si>
  <si>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</si>
  <si>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</si>
  <si>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</si>
  <si>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</si>
  <si>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</si>
  <si>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</si>
  <si>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</si>
  <si>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</si>
  <si>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</si>
  <si>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</si>
  <si>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</si>
  <si>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</si>
  <si>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</si>
  <si>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</si>
  <si>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</si>
  <si>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</si>
  <si>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</si>
  <si>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</si>
  <si>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</si>
  <si>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</si>
  <si>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</si>
  <si>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</si>
  <si>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</si>
  <si>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</si>
  <si>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</si>
  <si>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</si>
  <si>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</si>
  <si>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</si>
  <si>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</si>
  <si>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</si>
  <si>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</si>
  <si>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</si>
  <si>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</si>
  <si>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</si>
  <si>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</si>
  <si>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</si>
  <si>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</si>
  <si>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</si>
  <si>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</si>
  <si>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</si>
  <si>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</si>
  <si>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</si>
  <si>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</si>
  <si>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</si>
  <si>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</si>
  <si>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</si>
  <si>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</si>
  <si>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</si>
  <si>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</si>
  <si>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</si>
  <si>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</si>
  <si>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</si>
  <si>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</si>
  <si>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</si>
  <si>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</si>
  <si>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</si>
  <si>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</si>
  <si>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</si>
  <si>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</si>
  <si>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</si>
  <si>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</si>
  <si>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</si>
  <si>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</si>
  <si>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</si>
  <si>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</si>
  <si>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</si>
  <si>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</si>
  <si>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</si>
  <si>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</si>
  <si>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</si>
  <si>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</si>
  <si>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</si>
  <si>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</si>
  <si>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</si>
  <si>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</si>
  <si>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</si>
  <si>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</si>
  <si>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</si>
  <si>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</si>
  <si>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</si>
  <si>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</si>
  <si>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</si>
  <si>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</si>
  <si>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</si>
  <si>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</si>
  <si>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</si>
  <si>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</si>
  <si>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</si>
  <si>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</si>
  <si>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</si>
  <si>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</si>
  <si>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</si>
  <si>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</si>
  <si>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</si>
  <si>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</si>
  <si>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</si>
  <si>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</si>
  <si>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</si>
  <si>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</si>
  <si>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</si>
  <si>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</si>
  <si>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</si>
  <si>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</si>
  <si>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</si>
  <si>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</si>
  <si>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</si>
  <si>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</si>
  <si>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</si>
  <si>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</si>
  <si>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</si>
  <si>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</si>
  <si>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</si>
  <si>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</si>
  <si>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</si>
  <si>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</si>
  <si>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</si>
  <si>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</si>
  <si>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</si>
  <si>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</si>
  <si>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</si>
  <si>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</si>
  <si>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</si>
  <si>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</si>
  <si>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</si>
  <si>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</si>
  <si>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</si>
  <si>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</si>
  <si>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</si>
  <si>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</si>
  <si>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</si>
  <si>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</si>
  <si>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</si>
  <si>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</si>
  <si>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</si>
  <si>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</si>
  <si>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</si>
  <si>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</si>
  <si>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</si>
  <si>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</si>
  <si>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</si>
  <si>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</si>
  <si>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</si>
  <si>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</si>
  <si>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</si>
  <si>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</si>
  <si>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</si>
  <si>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</si>
  <si>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</si>
  <si>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</si>
  <si>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</si>
  <si>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</si>
  <si>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</si>
  <si>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</si>
  <si>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</si>
  <si>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</si>
  <si>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</si>
  <si>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</si>
  <si>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</si>
  <si>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</si>
  <si>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</si>
  <si>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</si>
  <si>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</si>
  <si>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</si>
  <si>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</si>
  <si>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</si>
  <si>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</si>
  <si>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</si>
  <si>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</si>
  <si>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</si>
  <si>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</si>
  <si>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</si>
  <si>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</si>
  <si>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</si>
  <si>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</si>
  <si>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</si>
  <si>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</si>
  <si>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</si>
  <si>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</si>
  <si>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</si>
  <si>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</si>
  <si>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</si>
  <si>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</si>
  <si>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</si>
  <si>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</si>
  <si>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</si>
  <si>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</si>
  <si>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</si>
  <si>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</si>
  <si>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</si>
  <si>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</si>
  <si>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</si>
  <si>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</si>
  <si>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</si>
  <si>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</si>
  <si>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</si>
  <si>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</si>
  <si>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</si>
  <si>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</si>
  <si>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</si>
  <si>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</si>
  <si>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</si>
  <si>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</si>
  <si>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</si>
  <si>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</si>
  <si>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</si>
  <si>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</si>
  <si>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</si>
  <si>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</si>
  <si>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</si>
  <si>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</si>
  <si>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</si>
  <si>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</si>
  <si>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</si>
  <si>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</si>
  <si>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</si>
  <si>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</si>
  <si>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</si>
  <si>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</si>
  <si>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</si>
  <si>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</si>
  <si>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</si>
  <si>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</si>
  <si>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</si>
  <si>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</si>
  <si>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</si>
  <si>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</si>
  <si>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</si>
  <si>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</si>
  <si>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</si>
  <si>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</si>
  <si>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</si>
  <si>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</si>
  <si>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</si>
  <si>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</si>
  <si>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</si>
  <si>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</si>
  <si>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</si>
  <si>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</si>
  <si>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</si>
  <si>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</si>
  <si>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</si>
  <si>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</si>
  <si>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</si>
  <si>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</si>
  <si>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</si>
  <si>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</si>
  <si>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</si>
  <si>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</si>
  <si>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</si>
  <si>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</si>
  <si>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</si>
  <si>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</si>
  <si>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</si>
  <si>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</si>
  <si>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</si>
  <si>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</si>
  <si>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</si>
  <si>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</si>
  <si>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</si>
  <si>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</si>
  <si>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</si>
  <si>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</si>
  <si>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</si>
  <si>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</si>
  <si>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</si>
  <si>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</si>
  <si>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</si>
  <si>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</si>
  <si>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</si>
  <si>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</si>
  <si>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</si>
  <si>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</si>
  <si>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</si>
  <si>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</si>
  <si>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</si>
  <si>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</si>
  <si>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</si>
  <si>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</si>
  <si>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</si>
  <si>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</si>
  <si>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</si>
  <si>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</si>
  <si>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</si>
  <si>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</si>
  <si>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</si>
  <si>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</si>
  <si>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</si>
  <si>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</si>
  <si>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</si>
  <si>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</si>
  <si>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</si>
  <si>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</si>
  <si>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</si>
  <si>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</si>
  <si>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</si>
  <si>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</si>
  <si>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</si>
  <si>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</si>
  <si>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</si>
  <si>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</si>
  <si>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</si>
  <si>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</si>
  <si>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</si>
  <si>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</si>
  <si>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</si>
  <si>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</si>
  <si>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</si>
  <si>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</si>
  <si>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</si>
  <si>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</si>
  <si>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</si>
  <si>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</si>
  <si>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</si>
  <si>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</si>
  <si>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</si>
  <si>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</si>
  <si>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</si>
  <si>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</si>
  <si>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</si>
  <si>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</si>
  <si>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</si>
  <si>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</si>
  <si>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</si>
  <si>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</si>
  <si>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</si>
  <si>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</si>
  <si>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</si>
  <si>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</si>
  <si>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</si>
  <si>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</si>
  <si>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</si>
  <si>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</si>
  <si>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</si>
  <si>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</si>
  <si>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</si>
  <si>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</si>
  <si>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</si>
  <si>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</si>
  <si>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</si>
  <si>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</si>
  <si>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</si>
  <si>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</si>
  <si>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</si>
  <si>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</si>
  <si>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</si>
  <si>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</si>
  <si>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</si>
  <si>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</si>
  <si>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</si>
  <si>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</si>
  <si>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</si>
  <si>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</si>
  <si>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</si>
  <si>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</si>
  <si>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</si>
  <si>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</si>
  <si>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</si>
  <si>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</si>
  <si>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</si>
  <si>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</si>
  <si>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</si>
  <si>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</si>
  <si>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</si>
  <si>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</si>
  <si>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</si>
  <si>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</si>
  <si>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</si>
  <si>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</si>
  <si>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</si>
  <si>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</si>
  <si>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</si>
  <si>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</si>
  <si>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</si>
  <si>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</si>
  <si>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</si>
  <si>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</si>
  <si>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</si>
  <si>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</si>
  <si>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</si>
  <si>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</si>
  <si>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</si>
  <si>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</si>
  <si>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</si>
  <si>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</si>
  <si>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</si>
  <si>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</si>
  <si>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</si>
  <si>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</si>
  <si>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</si>
  <si>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</si>
  <si>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</si>
  <si>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</si>
  <si>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</si>
  <si>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</si>
  <si>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</si>
  <si>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</si>
  <si>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</si>
  <si>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</si>
  <si>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</si>
  <si>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</si>
  <si>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</si>
  <si>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</si>
  <si>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</si>
  <si>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</si>
  <si>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</si>
  <si>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</si>
  <si>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</si>
  <si>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</si>
  <si>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</si>
  <si>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</si>
  <si>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</si>
  <si>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</si>
  <si>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</si>
  <si>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</si>
  <si>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</si>
  <si>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</si>
  <si>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</si>
  <si>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</si>
  <si>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</si>
  <si>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</si>
  <si>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</si>
  <si>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</si>
  <si>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</si>
  <si>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</si>
  <si>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</si>
  <si>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</si>
  <si>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</si>
  <si>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</si>
  <si>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</si>
  <si>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</si>
  <si>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</si>
  <si>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</si>
  <si>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</si>
  <si>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</si>
  <si>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</si>
  <si>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</si>
  <si>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</si>
  <si>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</si>
  <si>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</si>
  <si>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</si>
  <si>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</si>
  <si>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</si>
  <si>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</si>
  <si>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</si>
  <si>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</si>
  <si>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</si>
  <si>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</si>
  <si>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</si>
  <si>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</si>
  <si>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</si>
  <si>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</si>
  <si>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</si>
  <si>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</si>
  <si>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</si>
  <si>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</si>
  <si>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</si>
  <si>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</si>
  <si>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</si>
  <si>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</si>
  <si>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</si>
  <si>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</si>
  <si>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</si>
  <si>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</si>
  <si>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</si>
  <si>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</si>
  <si>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</si>
  <si>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</si>
  <si>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</si>
  <si>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</si>
  <si>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</si>
  <si>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</si>
  <si>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</si>
  <si>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</si>
  <si>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</si>
  <si>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</si>
  <si>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</si>
  <si>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</si>
  <si>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</si>
  <si>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</si>
  <si>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</si>
  <si>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</si>
  <si>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</si>
  <si>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</si>
  <si>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</si>
  <si>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</si>
  <si>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</si>
  <si>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</si>
  <si>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</si>
  <si>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</si>
  <si>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</si>
  <si>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</si>
  <si>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</si>
  <si>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</si>
  <si>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</si>
  <si>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</si>
  <si>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</si>
  <si>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</si>
  <si>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</si>
  <si>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</si>
  <si>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</si>
  <si>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</si>
  <si>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</si>
  <si>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</si>
  <si>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</si>
  <si>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</si>
  <si>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</si>
  <si>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</si>
  <si>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</si>
  <si>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</si>
  <si>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</si>
  <si>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</si>
  <si>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</si>
  <si>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</si>
  <si>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</si>
  <si>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</si>
  <si>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</si>
  <si>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</si>
  <si>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</si>
  <si>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</si>
  <si>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</si>
  <si>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</si>
  <si>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</si>
  <si>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</si>
  <si>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</si>
  <si>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</si>
  <si>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</si>
  <si>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</si>
  <si>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</si>
  <si>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</si>
  <si>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</si>
  <si>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</si>
  <si>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</si>
  <si>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</si>
  <si>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</si>
  <si>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</si>
  <si>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</si>
  <si>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</si>
  <si>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</si>
  <si>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</si>
  <si>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</si>
  <si>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</si>
  <si>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</si>
  <si>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</si>
  <si>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</si>
  <si>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</si>
  <si>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</si>
  <si>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</si>
  <si>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</si>
  <si>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</si>
  <si>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</si>
  <si>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</si>
  <si>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</si>
  <si>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</si>
  <si>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</si>
  <si>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</si>
  <si>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</si>
  <si>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</si>
  <si>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</si>
  <si>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</si>
  <si>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</si>
  <si>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</si>
  <si>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</si>
  <si>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</si>
  <si>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</si>
  <si>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</si>
  <si>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</si>
  <si>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</si>
  <si>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</si>
  <si>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</si>
  <si>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</si>
  <si>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</si>
  <si>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</si>
  <si>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</si>
  <si>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</si>
  <si>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</si>
  <si>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</si>
  <si>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</si>
  <si>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</si>
  <si>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</si>
  <si>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</si>
  <si>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</si>
  <si>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</si>
  <si>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</si>
  <si>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</si>
  <si>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</si>
  <si>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</si>
  <si>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</si>
  <si>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</si>
  <si>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</si>
  <si>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</si>
  <si>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</si>
  <si>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</si>
  <si>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</si>
  <si>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</si>
  <si>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</si>
  <si>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</si>
  <si>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</si>
  <si>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</si>
  <si>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</si>
  <si>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</si>
  <si>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</si>
  <si>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</si>
  <si>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</si>
  <si>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</si>
  <si>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</si>
  <si>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</si>
  <si>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</si>
  <si>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</si>
  <si>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</si>
  <si>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</si>
  <si>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</si>
  <si>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</si>
  <si>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</si>
  <si>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</si>
  <si>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</si>
  <si>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</si>
  <si>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</si>
  <si>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</si>
  <si>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</si>
  <si>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</si>
  <si>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</si>
  <si>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</si>
  <si>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</si>
  <si>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</si>
  <si>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</si>
  <si>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</si>
  <si>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</si>
  <si>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</si>
  <si>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</si>
  <si>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</si>
  <si>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</si>
  <si>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</si>
  <si>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</si>
  <si>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</si>
  <si>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</si>
  <si>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</si>
  <si>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</si>
  <si>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</si>
  <si>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</si>
  <si>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</si>
  <si>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</si>
  <si>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</si>
  <si>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</si>
  <si>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</si>
  <si>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</si>
  <si>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</si>
  <si>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</si>
  <si>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</si>
  <si>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</si>
  <si>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</si>
  <si>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</si>
  <si>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</si>
  <si>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</si>
  <si>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</si>
  <si>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</si>
  <si>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</si>
  <si>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</si>
  <si>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</si>
  <si>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</si>
  <si>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</si>
  <si>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</si>
  <si>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</si>
  <si>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</si>
  <si>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</si>
  <si>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</si>
  <si>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</si>
  <si>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</si>
  <si>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</si>
  <si>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</si>
  <si>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</si>
  <si>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</si>
  <si>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</si>
  <si>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</si>
  <si>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</si>
  <si>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</si>
  <si>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</si>
  <si>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</si>
  <si>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</si>
  <si>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</si>
  <si>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</si>
  <si>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</si>
  <si>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</si>
  <si>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</si>
  <si>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</si>
  <si>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</si>
  <si>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</si>
  <si>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</si>
  <si>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</si>
  <si>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</si>
  <si>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</si>
  <si>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</si>
  <si>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</si>
  <si>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</si>
  <si>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</si>
  <si>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</si>
  <si>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</si>
  <si>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</si>
  <si>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</si>
  <si>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</si>
  <si>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</si>
  <si>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</si>
  <si>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</si>
  <si>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</si>
  <si>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</si>
  <si>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</si>
  <si>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</si>
  <si>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</si>
  <si>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</si>
  <si>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</si>
  <si>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</si>
  <si>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</si>
  <si>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</si>
  <si>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</si>
  <si>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</si>
  <si>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</si>
  <si>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</si>
  <si>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</si>
  <si>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</si>
  <si>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</si>
  <si>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</si>
  <si>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</si>
  <si>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</si>
  <si>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</si>
  <si>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</si>
  <si>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</si>
  <si>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</si>
  <si>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</si>
  <si>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</si>
  <si>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</si>
  <si>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</si>
  <si>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</si>
  <si>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</si>
  <si>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</si>
  <si>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</si>
  <si>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</si>
  <si>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</si>
  <si>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</si>
  <si>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</si>
  <si>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</si>
  <si>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</si>
  <si>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</si>
  <si>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</si>
  <si>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</si>
  <si>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</si>
  <si>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</si>
  <si>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</si>
  <si>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</si>
  <si>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</si>
  <si>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</si>
  <si>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</si>
  <si>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</si>
  <si>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</si>
  <si>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</si>
  <si>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</si>
  <si>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</si>
  <si>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</si>
  <si>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</si>
  <si>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</si>
  <si>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</si>
  <si>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</si>
  <si>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</si>
  <si>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</si>
  <si>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</si>
  <si>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</si>
  <si>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</si>
  <si>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</si>
  <si>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</si>
  <si>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</si>
  <si>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</si>
  <si>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</si>
  <si>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</si>
  <si>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</si>
  <si>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</si>
  <si>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</si>
  <si>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</si>
  <si>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</si>
  <si>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</si>
  <si>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</si>
  <si>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</si>
  <si>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</si>
  <si>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</si>
  <si>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</si>
  <si>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</si>
  <si>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</si>
  <si>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</si>
  <si>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</si>
  <si>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</si>
  <si>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</si>
  <si>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</si>
  <si>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</si>
  <si>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</si>
  <si>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</si>
  <si>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</si>
  <si>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</si>
  <si>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</si>
  <si>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</si>
  <si>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</si>
  <si>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</si>
  <si>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</si>
  <si>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</si>
  <si>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</si>
  <si>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</si>
  <si>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</si>
  <si>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</si>
  <si>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</si>
  <si>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</si>
  <si>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</si>
  <si>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</si>
  <si>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</si>
  <si>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</si>
  <si>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</si>
  <si>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</si>
  <si>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</si>
  <si>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</si>
  <si>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</si>
  <si>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</si>
  <si>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</si>
  <si>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</si>
  <si>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</si>
  <si>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</si>
  <si>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</si>
  <si>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</si>
  <si>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</si>
  <si>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</si>
  <si>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</si>
  <si>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</si>
  <si>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</si>
  <si>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</si>
  <si>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</si>
  <si>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</si>
  <si>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</si>
  <si>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</si>
  <si>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</si>
  <si>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</si>
  <si>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</si>
  <si>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</si>
  <si>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</si>
  <si>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</si>
  <si>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</si>
  <si>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</si>
  <si>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</si>
  <si>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</si>
  <si>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</si>
  <si>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</si>
  <si>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</si>
  <si>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</si>
  <si>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</si>
  <si>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</si>
  <si>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</si>
  <si>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</si>
  <si>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</si>
  <si>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</si>
  <si>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</si>
  <si>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</si>
  <si>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</si>
  <si>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</si>
  <si>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</si>
  <si>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</si>
  <si>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</si>
  <si>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</si>
  <si>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</si>
  <si>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</si>
  <si>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</si>
  <si>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</si>
  <si>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</si>
  <si>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</si>
  <si>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</si>
  <si>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</si>
  <si>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</si>
  <si>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</si>
  <si>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</si>
  <si>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</si>
  <si>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</si>
  <si>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</si>
  <si>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</si>
  <si>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</si>
  <si>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</si>
  <si>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</si>
  <si>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</si>
  <si>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</si>
  <si>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</si>
  <si>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</si>
  <si>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</si>
  <si>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</si>
  <si>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</si>
  <si>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</si>
  <si>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</si>
  <si>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</si>
  <si>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</si>
  <si>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</si>
  <si>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</si>
  <si>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</si>
  <si>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</si>
  <si>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</si>
  <si>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</si>
  <si>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</si>
  <si>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</si>
  <si>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</si>
  <si>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</si>
  <si>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</si>
  <si>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</si>
  <si>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</si>
  <si>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</si>
  <si>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</si>
  <si>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</si>
  <si>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</si>
  <si>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</si>
  <si>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</si>
  <si>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</si>
  <si>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</si>
  <si>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</si>
  <si>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</si>
  <si>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</si>
  <si>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</si>
  <si>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</si>
  <si>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</si>
  <si>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</si>
  <si>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</si>
  <si>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</si>
  <si>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</si>
  <si>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</si>
  <si>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</si>
  <si>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</si>
  <si>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</si>
  <si>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</si>
  <si>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</si>
  <si>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</si>
  <si>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</si>
  <si>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</si>
  <si>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</si>
  <si>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</si>
  <si>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</si>
  <si>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</si>
  <si>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</si>
  <si>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</si>
  <si>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</si>
  <si>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</si>
  <si>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</si>
  <si>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</si>
  <si>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</si>
  <si>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</si>
  <si>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</si>
  <si>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</si>
  <si>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</si>
  <si>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</si>
  <si>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</si>
  <si>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</si>
  <si>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</si>
  <si>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</si>
  <si>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</si>
  <si>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</si>
  <si>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</si>
  <si>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</si>
  <si>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</si>
  <si>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</si>
  <si>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</si>
  <si>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</si>
  <si>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</si>
  <si>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</si>
  <si>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</si>
  <si>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</si>
  <si>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</si>
  <si>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</si>
  <si>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</si>
  <si>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</si>
  <si>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</si>
  <si>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</si>
  <si>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</si>
  <si>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</si>
  <si>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</si>
  <si>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</si>
  <si>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</si>
  <si>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</si>
  <si>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</si>
  <si>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</si>
  <si>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</si>
  <si>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</si>
  <si>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</si>
  <si>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</si>
  <si>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</si>
  <si>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</si>
  <si>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</si>
  <si>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</si>
  <si>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</si>
  <si>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</si>
  <si>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</si>
  <si>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</si>
  <si>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</si>
  <si>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</si>
  <si>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</si>
  <si>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</si>
  <si>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</si>
  <si>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</si>
  <si>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</si>
  <si>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</si>
  <si>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</si>
  <si>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</si>
  <si>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</si>
  <si>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</si>
  <si>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</si>
  <si>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</si>
  <si>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</si>
  <si>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</si>
  <si>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</si>
  <si>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</si>
  <si>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</si>
  <si>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</si>
  <si>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</si>
  <si>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</si>
  <si>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</si>
  <si>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</si>
  <si>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</si>
  <si>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</si>
  <si>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</si>
  <si>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</si>
  <si>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</si>
  <si>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</si>
  <si>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</si>
  <si>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</si>
  <si>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</si>
  <si>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</si>
  <si>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</si>
  <si>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</si>
  <si>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</si>
  <si>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</si>
  <si>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</si>
  <si>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</si>
  <si>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</si>
  <si>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</si>
  <si>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</si>
  <si>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</si>
  <si>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</si>
  <si>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</si>
  <si>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</si>
  <si>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</si>
  <si>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</si>
  <si>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</si>
  <si>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</si>
  <si>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</si>
  <si>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</si>
  <si>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</si>
  <si>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</si>
  <si>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</si>
  <si>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</si>
  <si>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</si>
  <si>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</si>
  <si>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</si>
  <si>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</si>
  <si>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</si>
  <si>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</si>
  <si>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</si>
  <si>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</si>
  <si>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</si>
  <si>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</si>
  <si>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</si>
  <si>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</si>
  <si>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</si>
  <si>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</si>
  <si>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</si>
  <si>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</si>
  <si>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</si>
  <si>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</si>
  <si>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</si>
  <si>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</si>
  <si>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</si>
  <si>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</si>
  <si>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</si>
  <si>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</si>
  <si>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</si>
  <si>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</si>
  <si>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</si>
  <si>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</si>
  <si>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</si>
  <si>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</si>
  <si>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</si>
  <si>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</si>
  <si>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</si>
  <si>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</si>
  <si>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</si>
  <si>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</si>
  <si>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</si>
  <si>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</si>
  <si>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</si>
  <si>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</si>
  <si>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</si>
  <si>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</si>
  <si>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</si>
  <si>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</si>
  <si>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</si>
  <si>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</si>
  <si>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</si>
  <si>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</si>
  <si>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</si>
  <si>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</si>
  <si>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</si>
  <si>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</si>
  <si>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</si>
  <si>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</si>
  <si>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</si>
  <si>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</si>
  <si>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</si>
  <si>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</si>
  <si>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</si>
  <si>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</si>
  <si>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</si>
  <si>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</si>
  <si>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</si>
  <si>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</si>
  <si>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</si>
  <si>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</si>
  <si>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</si>
  <si>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</si>
  <si>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</si>
  <si>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</si>
  <si>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</si>
  <si>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</si>
  <si>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</si>
  <si>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</si>
  <si>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</si>
  <si>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</si>
  <si>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</si>
  <si>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</si>
  <si>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</si>
  <si>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</si>
  <si>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</si>
  <si>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</si>
  <si>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</si>
  <si>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</si>
  <si>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</si>
  <si>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</si>
  <si>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</si>
  <si>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</si>
  <si>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</si>
  <si>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</si>
  <si>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</si>
  <si>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</si>
  <si>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</si>
  <si>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</si>
  <si>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</si>
  <si>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</si>
  <si>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</si>
  <si>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</si>
  <si>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</si>
  <si>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</si>
  <si>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</si>
  <si>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</si>
  <si>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</si>
  <si>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</si>
  <si>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</si>
  <si>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</si>
  <si>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</si>
  <si>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</si>
  <si>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</si>
  <si>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</si>
  <si>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</si>
  <si>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</si>
  <si>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</si>
  <si>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</si>
  <si>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</si>
  <si>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</si>
  <si>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</si>
  <si>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</si>
  <si>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</si>
  <si>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</si>
  <si>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</si>
  <si>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</si>
  <si>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</si>
  <si>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</si>
  <si>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</si>
  <si>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</si>
  <si>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</si>
  <si>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</si>
  <si>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</si>
  <si>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</si>
  <si>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</si>
  <si>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</si>
  <si>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</si>
  <si>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</si>
  <si>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</si>
  <si>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</si>
  <si>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</si>
  <si>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</si>
  <si>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</si>
  <si>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</si>
  <si>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</si>
  <si>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</si>
  <si>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</si>
  <si>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</si>
  <si>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</si>
  <si>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</si>
  <si>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</si>
  <si>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</si>
  <si>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</si>
  <si>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</si>
  <si>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</si>
  <si>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</si>
  <si>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</si>
  <si>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</si>
  <si>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</si>
  <si>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</si>
  <si>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</si>
  <si>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</si>
  <si>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</si>
  <si>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</si>
  <si>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</si>
  <si>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</si>
  <si>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</si>
  <si>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</si>
  <si>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</si>
  <si>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</si>
  <si>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</si>
  <si>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</si>
  <si>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</si>
  <si>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</si>
  <si>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</si>
  <si>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</si>
  <si>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</si>
  <si>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</si>
  <si>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</si>
  <si>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</si>
  <si>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</si>
  <si>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</si>
  <si>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</si>
  <si>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</si>
  <si>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</si>
  <si>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</si>
  <si>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</si>
  <si>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</si>
  <si>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</si>
  <si>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</si>
  <si>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</si>
  <si>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</si>
  <si>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</si>
  <si>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</si>
  <si>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</si>
  <si>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</si>
  <si>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</si>
  <si>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</si>
  <si>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</si>
  <si>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</si>
  <si>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</si>
  <si>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</si>
  <si>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</si>
  <si>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</si>
  <si>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</si>
  <si>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</si>
  <si>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</si>
  <si>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</si>
  <si>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</si>
  <si>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</si>
  <si>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</si>
  <si>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</si>
  <si>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</si>
  <si>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</si>
  <si>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</si>
  <si>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</si>
  <si>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</si>
  <si>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</si>
  <si>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</si>
  <si>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</si>
  <si>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</si>
  <si>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</si>
  <si>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</si>
  <si>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</si>
  <si>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</si>
  <si>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</si>
  <si>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</si>
  <si>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</si>
  <si>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</si>
  <si>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</si>
  <si>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</si>
  <si>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</si>
  <si>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</si>
  <si>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</si>
  <si>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</si>
  <si>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</si>
  <si>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</si>
  <si>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</si>
  <si>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</si>
  <si>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</si>
  <si>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</si>
  <si>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</si>
  <si>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</si>
  <si>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</si>
  <si>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</si>
  <si>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</si>
  <si>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</si>
  <si>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</si>
  <si>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</si>
  <si>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</si>
  <si>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</si>
  <si>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</si>
  <si>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</si>
  <si>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</si>
  <si>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</si>
  <si>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</si>
  <si>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</si>
  <si>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</si>
  <si>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</si>
  <si>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</si>
  <si>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</si>
  <si>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</si>
  <si>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</si>
  <si>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</si>
  <si>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</si>
  <si>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</si>
  <si>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</si>
  <si>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</si>
  <si>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</si>
  <si>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</si>
  <si>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</si>
  <si>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</si>
  <si>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</si>
  <si>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</si>
  <si>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</si>
  <si>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</si>
  <si>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</si>
  <si>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</si>
  <si>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</si>
  <si>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</si>
  <si>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</si>
  <si>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</si>
  <si>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</si>
  <si>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</si>
  <si>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</si>
  <si>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</si>
  <si>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</si>
  <si>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</si>
  <si>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</si>
  <si>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</si>
  <si>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</si>
  <si>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</si>
  <si>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</si>
  <si>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</si>
  <si>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</si>
  <si>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</si>
  <si>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</si>
  <si>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</si>
  <si>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</si>
  <si>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</si>
  <si>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</si>
  <si>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</si>
  <si>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</si>
  <si>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</si>
  <si>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</si>
  <si>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</si>
  <si>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</si>
  <si>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</si>
  <si>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</si>
  <si>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</si>
  <si>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</si>
  <si>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</si>
  <si>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</si>
  <si>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</si>
  <si>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</si>
  <si>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</si>
  <si>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</si>
  <si>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</si>
  <si>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</si>
  <si>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</si>
  <si>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</si>
  <si>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</si>
  <si>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</si>
  <si>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</si>
  <si>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</si>
  <si>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</si>
  <si>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</si>
  <si>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</si>
  <si>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</si>
  <si>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</si>
  <si>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</si>
  <si>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</si>
  <si>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</si>
  <si>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</si>
  <si>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</si>
  <si>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</si>
  <si>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</si>
  <si>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</si>
  <si>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</si>
  <si>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</si>
  <si>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</si>
  <si>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</si>
  <si>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</si>
  <si>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</si>
  <si>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</si>
  <si>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</si>
  <si>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</si>
  <si>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</si>
  <si>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</si>
  <si>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</si>
  <si>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</si>
  <si>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</si>
  <si>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</si>
  <si>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</si>
  <si>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</si>
  <si>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</si>
  <si>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</si>
  <si>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</si>
  <si>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</si>
  <si>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</si>
  <si>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</si>
  <si>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</si>
  <si>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</si>
  <si>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</si>
  <si>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</si>
  <si>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</si>
  <si>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</si>
  <si>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</si>
  <si>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</si>
  <si>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</si>
  <si>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</si>
  <si>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</si>
  <si>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</si>
  <si>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</si>
  <si>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</si>
  <si>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</si>
  <si>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</si>
  <si>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</si>
  <si>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</si>
  <si>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</si>
  <si>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</si>
  <si>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</si>
  <si>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</si>
  <si>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</si>
  <si>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</si>
  <si>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</si>
  <si>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</si>
  <si>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</si>
  <si>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</si>
  <si>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</si>
  <si>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</si>
  <si>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</si>
  <si>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</si>
  <si>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</si>
  <si>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</si>
  <si>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</si>
  <si>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</si>
  <si>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</si>
  <si>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</si>
  <si>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</si>
  <si>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</si>
  <si>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</si>
  <si>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</si>
  <si>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</si>
  <si>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</si>
  <si>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</si>
  <si>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</si>
  <si>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</si>
  <si>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</si>
  <si>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</si>
  <si>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</si>
  <si>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</si>
  <si>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</si>
  <si>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</si>
  <si>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</si>
  <si>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</si>
  <si>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</si>
  <si>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</si>
  <si>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</si>
  <si>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</si>
  <si>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</si>
  <si>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</si>
  <si>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</si>
  <si>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</si>
  <si>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</si>
  <si>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</si>
  <si>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</si>
  <si>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</si>
  <si>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</si>
  <si>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</si>
  <si>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</si>
  <si>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</si>
  <si>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</si>
  <si>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</si>
  <si>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</si>
  <si>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</si>
  <si>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</si>
  <si>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</si>
  <si>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</si>
  <si>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</si>
  <si>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</si>
  <si>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</si>
  <si>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</si>
  <si>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</si>
  <si>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</si>
  <si>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</si>
  <si>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</si>
  <si>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</si>
  <si>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</si>
  <si>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</si>
  <si>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</si>
  <si>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</si>
  <si>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</si>
  <si>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</si>
  <si>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</si>
  <si>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</si>
  <si>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</si>
  <si>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</si>
  <si>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</si>
  <si>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</si>
  <si>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</si>
  <si>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</si>
  <si>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</si>
  <si>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</si>
  <si>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</si>
  <si>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</si>
  <si>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</si>
  <si>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</si>
  <si>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</si>
  <si>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</si>
  <si>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</si>
  <si>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</si>
  <si>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</si>
  <si>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</si>
  <si>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</si>
  <si>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</si>
  <si>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</si>
  <si>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</si>
  <si>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</si>
  <si>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</si>
  <si>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</si>
  <si>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</si>
  <si>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</si>
  <si>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</si>
  <si>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</si>
  <si>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</si>
  <si>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</si>
  <si>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</si>
  <si>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</si>
  <si>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</si>
  <si>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</si>
  <si>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</si>
  <si>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</si>
  <si>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</si>
  <si>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</si>
  <si>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</si>
  <si>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</si>
  <si>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</si>
  <si>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</si>
  <si>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</si>
  <si>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</si>
  <si>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</si>
  <si>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</si>
  <si>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</si>
  <si>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</si>
  <si>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</si>
  <si>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</si>
  <si>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</si>
  <si>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</si>
  <si>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</si>
  <si>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</si>
  <si>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</si>
  <si>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</si>
  <si>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</si>
  <si>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</si>
  <si>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</si>
  <si>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</si>
  <si>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</si>
  <si>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</si>
  <si>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</si>
  <si>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</si>
  <si>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</si>
  <si>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</si>
  <si>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</si>
  <si>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</si>
  <si>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</si>
  <si>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</si>
  <si>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</si>
  <si>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</si>
  <si>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</si>
  <si>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</si>
  <si>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</si>
  <si>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</si>
  <si>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</si>
  <si>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</si>
  <si>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</si>
  <si>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</si>
  <si>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</si>
  <si>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</si>
  <si>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</si>
  <si>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</si>
  <si>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</si>
  <si>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</si>
  <si>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</si>
  <si>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</si>
  <si>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</si>
  <si>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</si>
  <si>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</si>
  <si>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</si>
  <si>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</si>
  <si>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</si>
  <si>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</si>
  <si>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</si>
  <si>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</si>
  <si>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</si>
  <si>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</si>
  <si>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</si>
  <si>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</si>
  <si>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</si>
  <si>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</si>
  <si>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</si>
  <si>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</si>
  <si>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</si>
  <si>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</si>
  <si>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</si>
  <si>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</si>
  <si>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</si>
  <si>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</si>
  <si>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</si>
  <si>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</si>
  <si>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</si>
  <si>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</si>
  <si>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</si>
  <si>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</si>
  <si>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</si>
  <si>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</si>
  <si>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</si>
  <si>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</si>
  <si>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</si>
  <si>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</si>
  <si>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</si>
  <si>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</si>
  <si>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</si>
  <si>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</si>
  <si>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</si>
  <si>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</si>
  <si>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</si>
  <si>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</si>
  <si>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</si>
  <si>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</si>
  <si>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</si>
  <si>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</si>
  <si>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</si>
  <si>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</si>
  <si>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</si>
  <si>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</si>
  <si>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</si>
  <si>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</si>
  <si>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</si>
  <si>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</si>
  <si>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</si>
  <si>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</si>
  <si>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</si>
  <si>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</si>
  <si>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</si>
  <si>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</si>
  <si>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</si>
  <si>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</si>
  <si>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</si>
  <si>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</si>
  <si>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</si>
  <si>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</si>
  <si>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</si>
  <si>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</si>
  <si>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</si>
  <si>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</si>
  <si>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</si>
  <si>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</si>
  <si>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</si>
  <si>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</si>
  <si>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</si>
  <si>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</si>
  <si>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</si>
  <si>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</si>
  <si>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</si>
  <si>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</si>
  <si>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</si>
  <si>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</si>
  <si>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</si>
  <si>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</si>
  <si>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</si>
  <si>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</si>
  <si>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</si>
  <si>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</si>
  <si>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</si>
  <si>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</si>
  <si>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</si>
  <si>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</si>
  <si>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</si>
  <si>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</si>
  <si>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</si>
  <si>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</si>
  <si>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</si>
  <si>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</si>
  <si>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</si>
  <si>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</si>
  <si>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</si>
  <si>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</si>
  <si>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</si>
  <si>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</si>
  <si>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</si>
  <si>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</si>
  <si>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</si>
  <si>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</si>
  <si>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</si>
  <si>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</si>
  <si>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</si>
  <si>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</si>
  <si>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</si>
  <si>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</si>
  <si>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</si>
  <si>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</si>
  <si>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</si>
  <si>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</si>
  <si>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</si>
  <si>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</si>
  <si>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</si>
  <si>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</si>
  <si>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</si>
  <si>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</si>
  <si>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</si>
  <si>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</si>
  <si>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</si>
  <si>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</si>
  <si>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</si>
  <si>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</si>
  <si>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</si>
  <si>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</si>
  <si>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</si>
  <si>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</si>
  <si>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</si>
  <si>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</si>
  <si>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</si>
  <si>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</si>
  <si>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</si>
  <si>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</si>
  <si>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</si>
  <si>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</si>
  <si>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</si>
  <si>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</si>
  <si>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</si>
  <si>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</si>
  <si>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</si>
  <si>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</si>
  <si>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</si>
  <si>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</si>
  <si>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</si>
  <si>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</si>
  <si>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</si>
  <si>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</si>
  <si>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</si>
  <si>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</si>
  <si>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</si>
  <si>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</si>
  <si>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</si>
  <si>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</si>
  <si>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</si>
  <si>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</si>
  <si>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</si>
  <si>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</si>
  <si>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</si>
  <si>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</si>
  <si>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</si>
  <si>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</si>
  <si>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</si>
  <si>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</si>
  <si>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</si>
  <si>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</si>
  <si>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</si>
  <si>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</si>
  <si>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</si>
  <si>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</si>
  <si>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</si>
  <si>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</si>
  <si>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</si>
  <si>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</si>
  <si>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</si>
  <si>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</si>
  <si>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</si>
  <si>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</si>
  <si>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</si>
  <si>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</si>
  <si>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</si>
  <si>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</si>
  <si>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</si>
  <si>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</si>
  <si>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</si>
  <si>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</si>
  <si>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</si>
  <si>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</si>
  <si>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</si>
  <si>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</si>
  <si>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</si>
  <si>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</si>
  <si>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</si>
  <si>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</si>
  <si>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</si>
  <si>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</si>
  <si>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</si>
  <si>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</si>
  <si>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</si>
  <si>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</si>
  <si>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</si>
  <si>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</si>
  <si>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</si>
  <si>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</si>
  <si>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</si>
  <si>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</si>
  <si>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</si>
  <si>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</si>
  <si>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</si>
  <si>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</si>
  <si>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</si>
  <si>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</si>
  <si>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</si>
  <si>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</si>
  <si>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</si>
  <si>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</si>
  <si>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</si>
  <si>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</si>
  <si>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</si>
  <si>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</si>
  <si>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</si>
  <si>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</si>
  <si>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</si>
  <si>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</si>
  <si>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</si>
  <si>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</si>
  <si>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</si>
  <si>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</si>
  <si>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</si>
  <si>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</si>
  <si>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</si>
  <si>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</si>
  <si>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</si>
  <si>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</si>
  <si>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</si>
  <si>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</si>
  <si>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</si>
  <si>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</si>
  <si>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</si>
  <si>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</si>
  <si>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</si>
  <si>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</si>
  <si>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</si>
  <si>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</si>
  <si>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</si>
  <si>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</si>
  <si>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</si>
  <si>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</si>
  <si>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</si>
  <si>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</si>
  <si>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</si>
  <si>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</si>
  <si>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</si>
  <si>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</si>
  <si>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</si>
  <si>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</si>
  <si>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</si>
  <si>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</si>
  <si>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</si>
  <si>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</si>
  <si>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</si>
  <si>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</si>
  <si>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</si>
  <si>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</si>
  <si>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</si>
  <si>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</si>
  <si>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</si>
  <si>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</si>
  <si>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</si>
  <si>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</si>
  <si>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</si>
  <si>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</si>
  <si>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</si>
  <si>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</si>
  <si>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</si>
  <si>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</si>
  <si>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</si>
  <si>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</si>
  <si>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</si>
  <si>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</si>
  <si>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</si>
  <si>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</si>
  <si>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</si>
  <si>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</si>
  <si>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</si>
  <si>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</si>
  <si>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</si>
  <si>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</si>
  <si>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</si>
  <si>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</si>
  <si>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</si>
  <si>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</si>
  <si>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</si>
  <si>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</si>
  <si>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</si>
  <si>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</si>
  <si>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</si>
  <si>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</si>
  <si>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</si>
  <si>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</si>
  <si>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</si>
  <si>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</si>
  <si>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</si>
  <si>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</si>
  <si>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</si>
  <si>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</si>
  <si>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</si>
  <si>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</si>
  <si>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</si>
  <si>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</si>
  <si>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</si>
  <si>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</si>
  <si>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</si>
  <si>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</si>
  <si>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</si>
  <si>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</si>
  <si>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</si>
  <si>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</si>
  <si>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</si>
  <si>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</si>
  <si>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</si>
  <si>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</si>
  <si>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</si>
  <si>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</si>
  <si>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</si>
  <si>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</si>
  <si>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</si>
  <si>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</si>
  <si>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</si>
  <si>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</si>
  <si>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</si>
  <si>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</si>
  <si>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</si>
  <si>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</si>
  <si>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</si>
  <si>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</si>
  <si>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</si>
  <si>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</si>
  <si>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</si>
  <si>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</si>
  <si>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</si>
  <si>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</si>
  <si>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</si>
  <si>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</si>
  <si>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</si>
  <si>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</si>
  <si>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</si>
  <si>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</si>
  <si>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</si>
  <si>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</si>
  <si>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</si>
  <si>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</si>
  <si>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</si>
  <si>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</si>
  <si>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</si>
  <si>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</si>
  <si>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</si>
  <si>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</si>
  <si>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</si>
  <si>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</si>
  <si>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</si>
  <si>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</si>
  <si>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</si>
  <si>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</si>
  <si>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</si>
  <si>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</si>
  <si>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</si>
  <si>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</si>
  <si>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</si>
  <si>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</si>
  <si>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</si>
  <si>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</si>
  <si>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</si>
  <si>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</si>
  <si>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</si>
  <si>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</si>
  <si>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</si>
  <si>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</si>
  <si>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</si>
  <si>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</si>
  <si>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</si>
  <si>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</si>
  <si>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</si>
  <si>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</si>
  <si>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</si>
  <si>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</si>
  <si>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</si>
  <si>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</si>
  <si>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</si>
  <si>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</si>
  <si>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</si>
  <si>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</si>
  <si>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</si>
  <si>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</si>
  <si>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</si>
  <si>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</si>
  <si>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</si>
  <si>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</si>
  <si>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</si>
  <si>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</si>
  <si>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</si>
  <si>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</si>
  <si>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</si>
  <si>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</si>
  <si>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</si>
  <si>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</si>
  <si>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</si>
  <si>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</si>
  <si>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</si>
  <si>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</si>
  <si>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</si>
  <si>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</si>
  <si>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</si>
  <si>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</si>
  <si>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</si>
  <si>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</si>
  <si>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</si>
  <si>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</si>
  <si>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</si>
  <si>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</si>
  <si>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</si>
  <si>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</si>
  <si>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</si>
  <si>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</si>
  <si>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</si>
  <si>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</si>
  <si>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</si>
  <si>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</si>
  <si>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</si>
  <si>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</si>
  <si>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</si>
  <si>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</si>
  <si>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</si>
  <si>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</si>
  <si>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</si>
  <si>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</si>
  <si>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</si>
  <si>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</si>
  <si>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</si>
  <si>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</si>
  <si>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</si>
  <si>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</si>
  <si>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</si>
  <si>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</si>
  <si>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</si>
  <si>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</si>
  <si>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</si>
  <si>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</si>
  <si>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</si>
  <si>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</si>
  <si>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</si>
  <si>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</si>
  <si>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</si>
  <si>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</si>
  <si>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</si>
  <si>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</si>
  <si>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</si>
  <si>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</si>
  <si>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</si>
  <si>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</si>
  <si>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</si>
  <si>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</si>
  <si>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</si>
  <si>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</si>
  <si>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</si>
  <si>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</si>
  <si>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</si>
  <si>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</si>
  <si>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</si>
  <si>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</si>
  <si>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</si>
  <si>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</si>
  <si>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</si>
  <si>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</si>
  <si>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</si>
  <si>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</si>
  <si>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</si>
  <si>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</si>
  <si>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</si>
  <si>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</si>
  <si>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</si>
  <si>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</si>
  <si>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</si>
  <si>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</si>
  <si>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</si>
  <si>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</si>
  <si>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</si>
  <si>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</si>
  <si>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</si>
  <si>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</si>
  <si>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</si>
  <si>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</si>
  <si>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</si>
  <si>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</si>
  <si>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</si>
  <si>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</si>
  <si>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</si>
  <si>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</si>
  <si>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</si>
  <si>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</si>
  <si>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</si>
  <si>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</si>
  <si>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</si>
  <si>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</si>
  <si>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</si>
  <si>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</si>
  <si>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</si>
  <si>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</si>
  <si>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</si>
  <si>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</si>
  <si>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</si>
  <si>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</si>
  <si>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</si>
  <si>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</si>
  <si>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</si>
  <si>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</si>
  <si>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</si>
  <si>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</si>
  <si>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</si>
  <si>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</si>
  <si>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</si>
  <si>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</si>
  <si>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</si>
  <si>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</si>
  <si>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</si>
  <si>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</si>
  <si>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</si>
  <si>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</si>
  <si>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</si>
  <si>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</si>
  <si>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</si>
  <si>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</si>
  <si>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</si>
  <si>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</si>
  <si>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</si>
  <si>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</si>
  <si>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</si>
  <si>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</si>
  <si>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</si>
  <si>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</si>
  <si>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</si>
  <si>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</si>
  <si>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</si>
  <si>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</si>
  <si>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</si>
  <si>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</si>
  <si>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</si>
  <si>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</si>
  <si>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</si>
  <si>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</si>
  <si>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</si>
  <si>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</si>
  <si>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</si>
  <si>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</si>
  <si>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</si>
  <si>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</si>
  <si>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</si>
  <si>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</si>
  <si>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</si>
  <si>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</si>
  <si>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</si>
  <si>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</si>
  <si>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</si>
  <si>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</si>
  <si>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</si>
  <si>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</si>
  <si>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</si>
  <si>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</si>
  <si>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</si>
  <si>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</si>
  <si>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</si>
  <si>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</si>
  <si>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</si>
  <si>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</si>
  <si>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</si>
  <si>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</si>
  <si>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</si>
  <si>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</si>
  <si>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</si>
  <si>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</si>
  <si>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</si>
  <si>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</si>
  <si>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</si>
  <si>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</si>
  <si>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</si>
  <si>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</si>
  <si>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</si>
  <si>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</si>
  <si>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</si>
  <si>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</si>
  <si>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</si>
  <si>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</si>
  <si>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</si>
  <si>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</si>
  <si>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</si>
  <si>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</si>
  <si>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</si>
  <si>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</si>
  <si>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</si>
  <si>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</si>
  <si>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</si>
  <si>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</si>
  <si>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</si>
  <si>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</si>
  <si>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</si>
  <si>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</si>
  <si>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</si>
  <si>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</si>
  <si>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</si>
  <si>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</si>
  <si>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</si>
  <si>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</si>
  <si>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</si>
  <si>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</si>
  <si>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</si>
  <si>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</si>
  <si>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</si>
  <si>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</si>
  <si>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</si>
  <si>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</si>
  <si>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</si>
  <si>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</si>
  <si>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</si>
  <si>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</si>
  <si>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</si>
  <si>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</si>
  <si>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</si>
  <si>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</si>
  <si>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</si>
  <si>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</si>
  <si>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</si>
  <si>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</si>
  <si>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</si>
  <si>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</si>
  <si>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</si>
  <si>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</si>
  <si>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</si>
  <si>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</si>
  <si>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</si>
  <si>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</si>
  <si>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</si>
  <si>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</si>
  <si>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</si>
  <si>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</si>
  <si>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</si>
  <si>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</si>
  <si>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</si>
  <si>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</si>
  <si>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</si>
  <si>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</si>
  <si>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</si>
  <si>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</si>
  <si>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</si>
  <si>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</si>
  <si>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</si>
  <si>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</si>
  <si>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</si>
  <si>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</si>
  <si>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</si>
  <si>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</si>
  <si>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</si>
  <si>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</si>
  <si>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</si>
  <si>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</si>
  <si>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</si>
  <si>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</si>
  <si>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</si>
  <si>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</si>
  <si>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</si>
  <si>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</si>
  <si>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</si>
  <si>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</si>
  <si>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</si>
  <si>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</si>
  <si>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</si>
  <si>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</si>
  <si>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</si>
  <si>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</si>
  <si>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</si>
  <si>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</si>
  <si>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</si>
  <si>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</si>
  <si>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</si>
  <si>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</si>
  <si>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</si>
  <si>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</si>
  <si>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</si>
  <si>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</si>
  <si>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</si>
  <si>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</si>
  <si>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</si>
  <si>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</si>
  <si>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</si>
  <si>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</si>
  <si>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</si>
  <si>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</si>
  <si>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</si>
  <si>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</si>
  <si>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</si>
  <si>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</si>
  <si>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</si>
  <si>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</si>
  <si>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</si>
  <si>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</si>
  <si>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</si>
  <si>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</si>
  <si>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</si>
  <si>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</si>
  <si>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</si>
  <si>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</si>
  <si>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</si>
  <si>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</si>
  <si>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</si>
  <si>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</si>
  <si>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</si>
  <si>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</si>
  <si>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</si>
  <si>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</si>
  <si>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</si>
  <si>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</si>
  <si>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</si>
  <si>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</si>
  <si>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</si>
  <si>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</si>
  <si>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</si>
  <si>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</si>
  <si>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</si>
  <si>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</si>
  <si>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</si>
  <si>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</si>
  <si>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</si>
  <si>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</si>
  <si>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</si>
  <si>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</si>
  <si>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</si>
  <si>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</si>
  <si>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</si>
  <si>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</si>
  <si>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</si>
  <si>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</si>
  <si>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</si>
  <si>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</si>
  <si>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</si>
  <si>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</si>
  <si>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</si>
  <si>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</si>
  <si>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</si>
  <si>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</si>
  <si>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</si>
  <si>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</si>
  <si>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</si>
  <si>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</si>
  <si>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</si>
  <si>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</si>
  <si>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</si>
  <si>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</si>
  <si>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</si>
  <si>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</si>
  <si>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</si>
  <si>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</si>
  <si>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</si>
  <si>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</si>
  <si>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</si>
  <si>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</si>
  <si>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</si>
  <si>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</si>
  <si>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</si>
  <si>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</si>
  <si>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</si>
  <si>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</si>
  <si>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</si>
  <si>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</si>
  <si>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</si>
  <si>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</si>
  <si>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</si>
  <si>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</si>
  <si>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</si>
  <si>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</si>
  <si>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</si>
  <si>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</si>
  <si>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</si>
  <si>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</si>
  <si>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</si>
  <si>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</si>
  <si>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</si>
  <si>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</si>
  <si>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</si>
  <si>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</si>
  <si>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</si>
  <si>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</si>
  <si>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</si>
  <si>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</si>
  <si>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</si>
  <si>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</si>
  <si>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</si>
  <si>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</si>
  <si>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</si>
  <si>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</si>
  <si>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</si>
  <si>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</si>
  <si>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</si>
  <si>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</si>
  <si>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</si>
  <si>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</si>
  <si>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</si>
  <si>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</si>
  <si>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</si>
  <si>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</si>
  <si>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</si>
  <si>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</si>
  <si>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</si>
  <si>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</si>
  <si>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</si>
  <si>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</si>
  <si>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</si>
  <si>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</si>
  <si>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</si>
  <si>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</si>
  <si>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</si>
  <si>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</si>
  <si>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</si>
  <si>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</si>
  <si>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</si>
  <si>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</si>
  <si>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</si>
  <si>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</si>
  <si>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</si>
  <si>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</si>
  <si>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</si>
  <si>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</si>
  <si>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</si>
  <si>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</si>
  <si>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</si>
  <si>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</si>
  <si>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</si>
  <si>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</si>
  <si>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</si>
  <si>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</si>
  <si>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</si>
  <si>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</si>
  <si>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</si>
  <si>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</si>
  <si>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</si>
  <si>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</si>
  <si>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</si>
  <si>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</si>
  <si>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</si>
  <si>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</si>
  <si>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</si>
  <si>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</si>
  <si>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</si>
  <si>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</si>
  <si>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</si>
  <si>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</si>
  <si>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</si>
  <si>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</si>
  <si>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</si>
  <si>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</si>
  <si>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</si>
  <si>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</si>
  <si>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</si>
  <si>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</si>
  <si>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</si>
  <si>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</si>
  <si>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</si>
  <si>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</si>
  <si>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</si>
  <si>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</si>
  <si>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</si>
  <si>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</si>
  <si>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</si>
  <si>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</si>
  <si>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</si>
  <si>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</si>
  <si>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</si>
  <si>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</si>
  <si>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</si>
  <si>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</si>
  <si>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</si>
  <si>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</si>
  <si>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</si>
  <si>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</si>
  <si>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</si>
  <si>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</si>
  <si>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</si>
  <si>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</si>
  <si>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</si>
  <si>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</si>
  <si>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</si>
  <si>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</si>
  <si>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</si>
  <si>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</si>
  <si>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</si>
  <si>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</si>
  <si>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</si>
  <si>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</si>
  <si>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</si>
  <si>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</si>
  <si>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</si>
  <si>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</si>
  <si>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</si>
  <si>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</si>
  <si>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</si>
  <si>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</si>
  <si>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</si>
  <si>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</si>
  <si>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</si>
  <si>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</si>
  <si>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</si>
  <si>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</si>
  <si>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</si>
  <si>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</si>
  <si>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</si>
  <si>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</si>
  <si>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</si>
  <si>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</si>
  <si>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</si>
  <si>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</si>
  <si>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</si>
  <si>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</si>
  <si>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</si>
  <si>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</si>
  <si>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</si>
  <si>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</si>
  <si>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</si>
  <si>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</si>
  <si>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</si>
  <si>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</si>
  <si>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</si>
  <si>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</si>
  <si>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</si>
  <si>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</si>
  <si>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</si>
  <si>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</si>
  <si>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</si>
  <si>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</si>
  <si>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</si>
  <si>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</si>
  <si>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</si>
  <si>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</si>
  <si>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</si>
  <si>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</si>
  <si>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</si>
  <si>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</si>
  <si>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</si>
  <si>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</si>
  <si>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</si>
  <si>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</si>
  <si>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</si>
  <si>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</si>
  <si>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</si>
  <si>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</si>
  <si>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</si>
  <si>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</si>
  <si>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</si>
  <si>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</si>
  <si>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</si>
  <si>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</si>
  <si>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</si>
  <si>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</si>
  <si>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</si>
  <si>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</si>
  <si>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</si>
  <si>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</si>
  <si>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</si>
  <si>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</si>
  <si>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</si>
  <si>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</si>
  <si>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</si>
  <si>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</si>
  <si>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</si>
  <si>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</si>
  <si>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</si>
  <si>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</si>
  <si>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</si>
  <si>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</si>
  <si>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</si>
  <si>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</si>
  <si>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</si>
  <si>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</si>
  <si>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</si>
  <si>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</si>
  <si>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</si>
  <si>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</si>
  <si>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</si>
  <si>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</si>
  <si>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</si>
  <si>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</si>
  <si>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</si>
  <si>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</si>
  <si>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</si>
  <si>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</si>
  <si>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</si>
  <si>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</si>
  <si>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</si>
  <si>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</si>
  <si>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</si>
  <si>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</si>
  <si>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</si>
  <si>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</si>
  <si>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</si>
  <si>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</si>
  <si>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</si>
  <si>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</si>
  <si>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</si>
  <si>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</si>
  <si>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</si>
  <si>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</si>
  <si>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</si>
  <si>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</si>
  <si>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</si>
  <si>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</si>
  <si>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</si>
  <si>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</si>
  <si>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</si>
  <si>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</si>
  <si>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</si>
  <si>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</si>
  <si>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</si>
  <si>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</si>
  <si>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</si>
  <si>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</si>
  <si>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</si>
  <si>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</si>
  <si>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</si>
  <si>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</si>
  <si>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</si>
  <si>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</si>
  <si>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</si>
  <si>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</si>
  <si>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</si>
  <si>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</si>
  <si>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</si>
  <si>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</si>
  <si>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</si>
  <si>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</si>
  <si>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</si>
  <si>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</si>
  <si>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</si>
  <si>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</si>
  <si>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</si>
  <si>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</si>
  <si>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</si>
  <si>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</si>
  <si>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</si>
  <si>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</si>
  <si>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</si>
  <si>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</si>
  <si>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</si>
  <si>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</si>
  <si>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</si>
  <si>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</si>
  <si>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</si>
  <si>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</si>
  <si>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</si>
  <si>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</si>
  <si>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</si>
  <si>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</si>
  <si>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</si>
  <si>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</si>
  <si>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</si>
  <si>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</si>
  <si>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</si>
  <si>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</si>
  <si>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</si>
  <si>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</si>
  <si>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</si>
  <si>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</si>
  <si>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</si>
  <si>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</si>
  <si>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</si>
  <si>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</si>
  <si>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</si>
  <si>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</si>
  <si>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</si>
  <si>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</si>
  <si>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</si>
  <si>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</si>
  <si>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</si>
  <si>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</si>
  <si>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</si>
  <si>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</si>
  <si>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</si>
  <si>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</si>
  <si>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</si>
  <si>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</si>
  <si>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</si>
  <si>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</si>
  <si>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</si>
  <si>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</si>
  <si>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</si>
  <si>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</si>
  <si>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</si>
  <si>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</si>
  <si>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</si>
  <si>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</si>
  <si>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</si>
  <si>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</si>
  <si>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</si>
  <si>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</si>
  <si>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</si>
  <si>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</si>
  <si>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</si>
  <si>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</si>
  <si>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</si>
  <si>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</si>
  <si>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</si>
  <si>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</si>
  <si>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</si>
  <si>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</si>
  <si>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</si>
  <si>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</si>
  <si>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</si>
  <si>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</si>
  <si>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</si>
  <si>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</si>
  <si>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</si>
  <si>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</si>
  <si>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</si>
  <si>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</si>
  <si>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</si>
  <si>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</si>
  <si>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</si>
  <si>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</si>
  <si>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</si>
  <si>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</si>
  <si>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</si>
  <si>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</si>
  <si>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</si>
  <si>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</si>
  <si>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</si>
  <si>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</si>
  <si>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</si>
  <si>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</si>
  <si>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</si>
  <si>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</si>
  <si>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</si>
  <si>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</si>
  <si>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</si>
  <si>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</si>
  <si>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</si>
  <si>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</si>
  <si>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</si>
  <si>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</si>
  <si>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</si>
  <si>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</si>
  <si>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</si>
  <si>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</si>
  <si>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</si>
  <si>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</si>
  <si>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</si>
  <si>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</si>
  <si>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</si>
  <si>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</si>
  <si>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</si>
  <si>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</si>
  <si>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</si>
  <si>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</si>
  <si>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</si>
  <si>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</si>
  <si>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</si>
  <si>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</si>
  <si>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</si>
  <si>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</si>
  <si>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</si>
  <si>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</si>
  <si>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</si>
  <si>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</si>
  <si>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</si>
  <si>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</si>
  <si>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</si>
  <si>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</si>
  <si>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</si>
  <si>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</si>
  <si>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</si>
  <si>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</si>
  <si>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</si>
  <si>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</si>
  <si>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</si>
  <si>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</si>
  <si>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</si>
  <si>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</si>
  <si>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</si>
  <si>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</si>
  <si>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</si>
  <si>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</si>
  <si>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</si>
  <si>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</si>
  <si>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</si>
  <si>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</si>
  <si>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</si>
  <si>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</si>
  <si>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</si>
  <si>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</si>
  <si>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</si>
  <si>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</si>
  <si>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</si>
  <si>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</si>
  <si>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</si>
  <si>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</si>
  <si>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</si>
  <si>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</si>
  <si>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</si>
  <si>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</si>
  <si>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</si>
  <si>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</si>
  <si>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</si>
  <si>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</si>
  <si>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</si>
  <si>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</si>
  <si>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</si>
  <si>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</si>
  <si>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</si>
  <si>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</si>
  <si>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</si>
  <si>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</si>
  <si>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</si>
  <si>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</si>
  <si>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</si>
  <si>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</si>
  <si>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</si>
  <si>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</si>
  <si>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</si>
  <si>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</si>
  <si>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</si>
  <si>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</si>
  <si>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</si>
  <si>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</si>
  <si>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</si>
  <si>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</si>
  <si>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</si>
  <si>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</si>
  <si>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</si>
  <si>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</si>
  <si>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</si>
  <si>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</si>
  <si>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</si>
  <si>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</si>
  <si>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</si>
  <si>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</si>
  <si>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</si>
  <si>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</si>
  <si>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</si>
  <si>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</si>
  <si>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</si>
  <si>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</si>
  <si>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</si>
  <si>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</si>
  <si>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</si>
  <si>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</si>
  <si>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</si>
  <si>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</si>
  <si>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</si>
  <si>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</si>
  <si>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</si>
  <si>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</si>
  <si>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</si>
  <si>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</si>
  <si>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</si>
  <si>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</si>
  <si>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</si>
  <si>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</si>
  <si>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</si>
  <si>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</si>
  <si>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</si>
  <si>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</si>
  <si>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</si>
  <si>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</si>
  <si>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</si>
  <si>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</si>
  <si>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</si>
  <si>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</si>
  <si>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</si>
  <si>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</si>
  <si>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</si>
  <si>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</si>
  <si>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</si>
  <si>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</si>
  <si>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</si>
  <si>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</si>
  <si>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</si>
  <si>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</si>
  <si>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</si>
  <si>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</si>
  <si>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</si>
  <si>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</si>
  <si>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</si>
  <si>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</si>
  <si>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</si>
  <si>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</si>
  <si>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</si>
  <si>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</si>
  <si>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</si>
  <si>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</si>
  <si>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</si>
  <si>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</si>
  <si>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</si>
  <si>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</si>
  <si>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</si>
  <si>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</si>
  <si>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</si>
  <si>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</si>
  <si>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</si>
  <si>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</si>
  <si>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</si>
  <si>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</si>
  <si>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</si>
  <si>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</si>
  <si>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</si>
  <si>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</si>
  <si>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</si>
  <si>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</si>
  <si>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</si>
  <si>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</si>
  <si>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</si>
  <si>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</si>
  <si>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</si>
  <si>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</si>
  <si>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</si>
  <si>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</si>
  <si>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</si>
  <si>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</si>
  <si>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</si>
  <si>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</si>
  <si>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</si>
  <si>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</si>
  <si>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</si>
  <si>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</si>
  <si>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</si>
  <si>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</si>
  <si>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</si>
  <si>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</si>
  <si>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</si>
  <si>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</si>
  <si>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</si>
  <si>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</si>
  <si>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</si>
  <si>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</si>
  <si>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</si>
  <si>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</si>
  <si>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</si>
  <si>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</si>
  <si>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</si>
  <si>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</si>
  <si>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</si>
  <si>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</si>
  <si>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</si>
  <si>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</si>
  <si>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</si>
  <si>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</si>
  <si>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</si>
  <si>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</si>
  <si>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</si>
  <si>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</si>
  <si>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</si>
  <si>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</si>
  <si>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</si>
  <si>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</si>
  <si>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</si>
  <si>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</si>
  <si>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</si>
  <si>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</si>
  <si>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</si>
  <si>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</si>
  <si>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</si>
  <si>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</si>
  <si>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</si>
  <si>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</si>
  <si>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</si>
  <si>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</si>
  <si>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</si>
  <si>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</si>
  <si>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</si>
  <si>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</si>
  <si>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</si>
  <si>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</si>
  <si>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</si>
  <si>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</si>
  <si>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</si>
  <si>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</si>
  <si>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</si>
  <si>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</si>
  <si>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</si>
  <si>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</si>
  <si>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</si>
  <si>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</si>
  <si>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</si>
  <si>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</si>
  <si>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</si>
  <si>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</si>
  <si>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</si>
  <si>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</si>
  <si>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</si>
  <si>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</si>
  <si>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</si>
  <si>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</si>
  <si>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</si>
  <si>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</si>
  <si>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</si>
  <si>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</si>
  <si>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</si>
  <si>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</si>
  <si>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</si>
  <si>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</si>
  <si>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</si>
  <si>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</si>
  <si>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</si>
  <si>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</si>
  <si>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</si>
  <si>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</si>
  <si>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</si>
  <si>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</si>
  <si>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</si>
  <si>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</si>
  <si>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</si>
  <si>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</si>
  <si>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</si>
  <si>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</si>
  <si>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</si>
  <si>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</si>
  <si>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</si>
  <si>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</si>
  <si>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</si>
  <si>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</si>
  <si>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</si>
  <si>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</si>
  <si>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</si>
  <si>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</si>
  <si>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</si>
  <si>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</si>
  <si>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</si>
  <si>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</si>
  <si>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</si>
  <si>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</si>
  <si>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</si>
  <si>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</si>
  <si>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</si>
  <si>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</si>
  <si>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</si>
  <si>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</si>
  <si>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</si>
  <si>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</si>
  <si>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</si>
  <si>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</si>
  <si>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</si>
  <si>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</si>
  <si>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</si>
  <si>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</si>
  <si>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</si>
  <si>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</si>
  <si>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</si>
  <si>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</si>
  <si>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</si>
  <si>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</si>
  <si>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</si>
  <si>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</si>
  <si>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</si>
  <si>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</si>
  <si>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</si>
  <si>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</si>
  <si>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</si>
  <si>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</si>
  <si>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</si>
  <si>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</si>
  <si>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</si>
  <si>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</si>
  <si>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</si>
  <si>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</si>
  <si>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</si>
  <si>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</si>
  <si>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</si>
  <si>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</si>
  <si>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</si>
  <si>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</si>
  <si>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</si>
  <si>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</si>
  <si>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</si>
  <si>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</si>
  <si>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</si>
  <si>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</si>
  <si>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</si>
  <si>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</si>
  <si>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</si>
  <si>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</si>
  <si>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</si>
  <si>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</si>
  <si>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</si>
  <si>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</si>
  <si>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</si>
  <si>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</si>
  <si>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</si>
  <si>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</si>
  <si>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</si>
  <si>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</si>
  <si>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</si>
  <si>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</si>
  <si>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</si>
  <si>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</si>
  <si>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</si>
  <si>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</si>
  <si>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</si>
  <si>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</si>
  <si>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</si>
  <si>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</si>
  <si>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</si>
  <si>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</si>
  <si>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</si>
  <si>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</si>
  <si>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</si>
  <si>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</si>
  <si>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</si>
  <si>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</si>
  <si>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</si>
  <si>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</si>
  <si>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</si>
  <si>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</si>
  <si>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</si>
  <si>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</si>
  <si>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</si>
  <si>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</si>
  <si>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</si>
  <si>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</si>
  <si>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</si>
  <si>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</si>
  <si>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</si>
  <si>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</si>
  <si>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</si>
  <si>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</si>
  <si>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</si>
  <si>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</si>
  <si>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</si>
  <si>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</si>
  <si>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</si>
  <si>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</si>
  <si>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</si>
  <si>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</si>
  <si>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</si>
  <si>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</si>
  <si>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</si>
  <si>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</si>
  <si>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</si>
  <si>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</si>
  <si>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</si>
  <si>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</si>
  <si>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</si>
  <si>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</si>
  <si>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</si>
  <si>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</si>
  <si>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</si>
  <si>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</si>
  <si>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</si>
  <si>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</si>
  <si>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</si>
  <si>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</si>
  <si>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</si>
  <si>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</si>
  <si>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</si>
  <si>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</si>
  <si>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</si>
  <si>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</si>
  <si>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</si>
  <si>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</si>
  <si>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</si>
  <si>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</si>
  <si>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</si>
  <si>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</si>
  <si>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</si>
  <si>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</si>
  <si>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</si>
  <si>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</si>
  <si>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</si>
  <si>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</si>
  <si>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</si>
  <si>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</si>
  <si>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</si>
  <si>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</si>
  <si>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</si>
  <si>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</si>
  <si>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</si>
  <si>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</si>
  <si>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</si>
  <si>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</si>
  <si>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</si>
  <si>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</si>
  <si>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</si>
  <si>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</si>
  <si>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</si>
  <si>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</si>
  <si>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</si>
  <si>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</si>
  <si>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</si>
  <si>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</si>
  <si>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</si>
  <si>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</si>
  <si>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</si>
  <si>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</si>
  <si>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</si>
  <si>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</si>
  <si>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</si>
  <si>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</si>
  <si>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</si>
  <si>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</si>
  <si>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</si>
  <si>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</si>
  <si>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</si>
  <si>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</si>
  <si>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</si>
  <si>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</si>
  <si>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</si>
  <si>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</si>
  <si>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</si>
  <si>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</si>
  <si>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</si>
  <si>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</si>
  <si>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</si>
  <si>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</si>
  <si>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</si>
  <si>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</si>
  <si>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</si>
  <si>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</si>
  <si>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</si>
  <si>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</si>
  <si>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</si>
  <si>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</si>
  <si>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</si>
  <si>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</si>
  <si>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</si>
  <si>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</si>
  <si>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</si>
  <si>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</si>
  <si>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</si>
  <si>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</si>
  <si>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</si>
  <si>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</si>
  <si>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</si>
  <si>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</si>
  <si>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</si>
  <si>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</si>
  <si>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</si>
  <si>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</si>
  <si>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</si>
  <si>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</si>
  <si>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</si>
  <si>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</si>
  <si>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</si>
  <si>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</si>
  <si>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</si>
  <si>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</si>
  <si>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</si>
  <si>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</si>
  <si>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</si>
  <si>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</si>
  <si>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</si>
  <si>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</si>
  <si>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</si>
  <si>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</si>
  <si>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</si>
  <si>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</si>
  <si>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</si>
  <si>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</si>
  <si>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</si>
  <si>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</si>
  <si>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</si>
  <si>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</si>
  <si>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</si>
  <si>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</si>
  <si>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</si>
  <si>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</si>
  <si>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</si>
  <si>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</si>
  <si>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</si>
  <si>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</si>
  <si>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</si>
  <si>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</si>
  <si>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</si>
  <si>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</si>
  <si>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</si>
  <si>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</si>
  <si>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</si>
  <si>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</si>
  <si>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</si>
  <si>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</si>
  <si>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</si>
  <si>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</si>
  <si>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</si>
  <si>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</si>
  <si>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</si>
  <si>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</si>
  <si>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</si>
  <si>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</si>
  <si>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</si>
  <si>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</si>
  <si>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</si>
  <si>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</si>
  <si>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</si>
  <si>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</si>
  <si>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</si>
  <si>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</si>
  <si>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</si>
  <si>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</si>
  <si>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</si>
  <si>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</si>
  <si>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</si>
  <si>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</si>
  <si>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</si>
  <si>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</si>
  <si>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</si>
  <si>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</si>
  <si>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</si>
  <si>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</si>
  <si>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</si>
  <si>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</si>
  <si>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</si>
  <si>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</si>
  <si>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</si>
  <si>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</si>
  <si>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</si>
  <si>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</si>
  <si>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</si>
  <si>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</si>
  <si>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</si>
  <si>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</si>
  <si>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</si>
  <si>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</si>
  <si>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</si>
  <si>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</si>
  <si>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</si>
  <si>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</si>
  <si>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</si>
  <si>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</si>
  <si>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</si>
  <si>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</si>
  <si>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</si>
  <si>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</si>
  <si>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</si>
  <si>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</si>
  <si>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</si>
  <si>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</si>
  <si>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</si>
  <si>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</si>
  <si>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</si>
  <si>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</si>
  <si>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</si>
  <si>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</si>
  <si>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</si>
  <si>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</si>
  <si>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</si>
  <si>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</si>
  <si>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</si>
  <si>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</si>
  <si>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</si>
  <si>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</si>
  <si>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</si>
  <si>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</si>
  <si>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</si>
  <si>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</si>
  <si>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</si>
  <si>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</si>
  <si>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</si>
  <si>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</si>
  <si>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</si>
  <si>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</si>
  <si>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</si>
  <si>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</si>
  <si>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</si>
  <si>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</si>
  <si>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</si>
  <si>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</si>
  <si>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</si>
  <si>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</si>
  <si>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</si>
  <si>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</si>
  <si>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</si>
  <si>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</si>
  <si>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</si>
  <si>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</si>
  <si>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</si>
  <si>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</si>
  <si>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</si>
  <si>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</si>
  <si>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</si>
  <si>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</si>
  <si>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</si>
  <si>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</si>
  <si>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</si>
  <si>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</si>
  <si>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</si>
  <si>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</si>
  <si>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</si>
  <si>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</si>
  <si>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</si>
  <si>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</si>
  <si>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</si>
  <si>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</si>
  <si>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</si>
  <si>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</si>
  <si>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</si>
  <si>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</si>
  <si>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</si>
  <si>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</si>
  <si>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</si>
  <si>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</si>
  <si>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</si>
  <si>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</si>
  <si>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</si>
  <si>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</si>
  <si>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</si>
  <si>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</si>
  <si>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</si>
  <si>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</si>
  <si>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</si>
  <si>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</si>
  <si>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</si>
  <si>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</si>
  <si>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</si>
  <si>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</si>
  <si>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</si>
  <si>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</si>
  <si>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</si>
  <si>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</si>
  <si>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</si>
  <si>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</si>
  <si>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</si>
  <si>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</si>
  <si>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</si>
  <si>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</si>
  <si>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</si>
  <si>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</si>
  <si>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</si>
  <si>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</si>
  <si>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</si>
  <si>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</si>
  <si>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</si>
  <si>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</si>
  <si>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</si>
  <si>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</si>
  <si>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</si>
  <si>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</si>
  <si>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</si>
  <si>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</si>
  <si>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</si>
  <si>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</si>
  <si>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</si>
  <si>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</si>
  <si>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</si>
  <si>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</si>
  <si>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</si>
  <si>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</si>
  <si>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</si>
  <si>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</si>
  <si>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</si>
  <si>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</si>
  <si>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</si>
  <si>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</si>
  <si>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</si>
  <si>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</si>
  <si>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</si>
  <si>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</si>
  <si>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</si>
  <si>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</si>
  <si>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</si>
  <si>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</si>
  <si>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</si>
  <si>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</si>
  <si>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</si>
  <si>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</si>
  <si>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</si>
  <si>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</si>
  <si>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</si>
  <si>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</si>
  <si>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</si>
  <si>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</si>
  <si>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</si>
  <si>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</si>
  <si>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</si>
  <si>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</si>
  <si>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</si>
  <si>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</si>
  <si>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</si>
  <si>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</si>
  <si>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</si>
  <si>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</si>
  <si>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</si>
  <si>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</si>
  <si>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</si>
  <si>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</si>
  <si>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</si>
  <si>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</si>
  <si>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</si>
  <si>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</si>
  <si>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</si>
  <si>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</si>
  <si>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</si>
  <si>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</si>
  <si>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</si>
  <si>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</si>
  <si>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</si>
  <si>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</si>
  <si>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</si>
  <si>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</si>
  <si>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</si>
  <si>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</si>
  <si>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</si>
  <si>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</si>
  <si>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</si>
  <si>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</si>
  <si>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</si>
  <si>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</si>
  <si>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</si>
  <si>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</si>
  <si>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</si>
  <si>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</si>
  <si>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</si>
  <si>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</si>
  <si>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</si>
  <si>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</si>
  <si>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</si>
  <si>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</si>
  <si>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</si>
  <si>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</si>
  <si>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</si>
  <si>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</si>
  <si>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</si>
  <si>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</si>
  <si>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</si>
  <si>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</si>
  <si>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</si>
  <si>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</si>
  <si>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</si>
  <si>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</si>
  <si>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</si>
  <si>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</si>
  <si>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</si>
  <si>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</si>
  <si>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</si>
  <si>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</si>
  <si>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</si>
  <si>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</si>
  <si>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</si>
  <si>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</si>
  <si>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</si>
  <si>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</si>
  <si>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</si>
  <si>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</si>
  <si>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</si>
  <si>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</si>
  <si>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</si>
  <si>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</si>
  <si>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</si>
  <si>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</si>
  <si>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</si>
  <si>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</si>
  <si>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</si>
  <si>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</si>
  <si>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</si>
  <si>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</si>
  <si>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</si>
  <si>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</si>
  <si>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</si>
  <si>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</si>
  <si>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</si>
  <si>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</si>
  <si>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</si>
  <si>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</si>
  <si>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</si>
  <si>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</si>
  <si>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</si>
  <si>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</si>
  <si>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</si>
  <si>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</si>
  <si>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</si>
  <si>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</si>
  <si>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</si>
  <si>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</si>
  <si>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</si>
  <si>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</si>
  <si>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</si>
  <si>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</si>
  <si>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</si>
  <si>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</si>
  <si>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</si>
  <si>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</si>
  <si>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</si>
  <si>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</si>
  <si>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</si>
  <si>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</si>
  <si>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</si>
  <si>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</si>
  <si>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</si>
  <si>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</si>
  <si>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</si>
  <si>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</si>
  <si>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</si>
  <si>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</si>
  <si>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</si>
  <si>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</si>
  <si>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</si>
  <si>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</si>
  <si>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</si>
  <si>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</si>
  <si>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</si>
  <si>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</si>
  <si>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</si>
  <si>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</si>
  <si>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</si>
  <si>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</si>
  <si>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</si>
  <si>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</si>
  <si>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</si>
  <si>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</si>
  <si>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</si>
  <si>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</si>
  <si>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</si>
  <si>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</si>
  <si>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</si>
  <si>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</si>
  <si>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</si>
  <si>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</si>
  <si>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</si>
  <si>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</si>
  <si>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</si>
  <si>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</si>
  <si>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</si>
  <si>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</si>
  <si>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</si>
  <si>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</si>
  <si>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</si>
  <si>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</si>
  <si>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</si>
  <si>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</si>
  <si>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</si>
  <si>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</si>
  <si>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</si>
  <si>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</si>
  <si>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</si>
  <si>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</si>
  <si>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</si>
  <si>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</si>
  <si>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</si>
  <si>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</si>
  <si>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</si>
  <si>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</si>
  <si>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</si>
  <si>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</si>
  <si>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</si>
  <si>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</si>
  <si>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</si>
  <si>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</si>
  <si>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</si>
  <si>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</si>
  <si>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</si>
  <si>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</si>
  <si>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</si>
  <si>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</si>
  <si>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</si>
  <si>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</si>
  <si>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</si>
  <si>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</si>
  <si>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</si>
  <si>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</si>
  <si>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</si>
  <si>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</si>
  <si>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</si>
  <si>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</si>
  <si>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</si>
  <si>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</si>
  <si>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</si>
  <si>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</si>
  <si>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</si>
  <si>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</si>
  <si>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</si>
  <si>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</si>
  <si>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</si>
  <si>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</si>
  <si>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</si>
  <si>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</si>
  <si>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</si>
  <si>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</si>
  <si>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</si>
  <si>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</si>
  <si>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</si>
  <si>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</si>
  <si>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</si>
  <si>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</si>
  <si>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</si>
  <si>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</si>
  <si>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</si>
  <si>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</si>
  <si>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</si>
  <si>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</si>
  <si>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</si>
  <si>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</si>
  <si>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</si>
  <si>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</si>
  <si>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</si>
  <si>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</si>
  <si>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</si>
  <si>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</si>
  <si>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</si>
  <si>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</si>
  <si>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</si>
  <si>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</si>
  <si>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</si>
  <si>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</si>
  <si>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</si>
  <si>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</si>
  <si>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</si>
  <si>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</si>
  <si>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</si>
  <si>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</si>
  <si>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</si>
  <si>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</si>
  <si>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</si>
  <si>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</si>
  <si>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</si>
  <si>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</si>
  <si>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</si>
  <si>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</si>
  <si>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</si>
  <si>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</si>
  <si>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</si>
  <si>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</si>
  <si>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</si>
  <si>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</si>
  <si>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</si>
  <si>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</si>
  <si>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</si>
  <si>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</si>
  <si>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</si>
  <si>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</si>
  <si>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</si>
  <si>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</si>
  <si>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</si>
  <si>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</si>
  <si>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</si>
  <si>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</si>
  <si>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</si>
  <si>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</si>
  <si>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</si>
  <si>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</si>
  <si>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</si>
  <si>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</si>
  <si>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</si>
  <si>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</si>
  <si>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</si>
  <si>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</si>
  <si>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</si>
  <si>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</si>
  <si>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</si>
  <si>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</si>
  <si>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</si>
  <si>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</si>
  <si>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</si>
  <si>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</si>
  <si>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</si>
  <si>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</si>
  <si>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</si>
  <si>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</si>
  <si>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</si>
  <si>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</si>
  <si>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</si>
  <si>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</si>
  <si>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</si>
  <si>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</si>
  <si>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</si>
  <si>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</si>
  <si>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</si>
  <si>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</si>
  <si>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</si>
  <si>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</si>
  <si>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</si>
  <si>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</si>
  <si>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</si>
  <si>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</si>
  <si>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</si>
  <si>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</si>
  <si>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</si>
  <si>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</si>
  <si>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</si>
  <si>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</si>
  <si>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</si>
  <si>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</si>
  <si>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</si>
  <si>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</si>
  <si>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</si>
  <si>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</si>
  <si>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</si>
  <si>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</si>
  <si>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</si>
  <si>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</si>
  <si>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</si>
  <si>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</si>
  <si>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</si>
  <si>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</si>
  <si>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</si>
  <si>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</si>
  <si>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</si>
  <si>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</si>
  <si>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</si>
  <si>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</si>
  <si>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</si>
  <si>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</si>
  <si>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</si>
  <si>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</si>
  <si>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</si>
  <si>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</si>
  <si>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</si>
  <si>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</si>
  <si>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</si>
  <si>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</si>
  <si>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</si>
  <si>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</si>
  <si>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</si>
  <si>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</si>
  <si>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</si>
  <si>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</si>
  <si>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</si>
  <si>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</si>
  <si>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</si>
  <si>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</si>
  <si>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</si>
  <si>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</si>
  <si>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</si>
  <si>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</si>
  <si>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</si>
  <si>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</si>
  <si>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</si>
  <si>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</si>
  <si>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</si>
  <si>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</si>
  <si>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</si>
  <si>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</si>
  <si>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</si>
  <si>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</si>
  <si>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</si>
  <si>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</si>
  <si>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</si>
  <si>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</si>
  <si>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</si>
  <si>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</si>
  <si>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</si>
  <si>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</si>
  <si>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</si>
  <si>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</si>
  <si>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</si>
  <si>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</si>
  <si>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</si>
  <si>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</si>
  <si>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</si>
  <si>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</si>
  <si>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</si>
  <si>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</si>
  <si>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</si>
  <si>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</si>
  <si>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</si>
  <si>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</si>
  <si>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</si>
  <si>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</si>
  <si>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</si>
  <si>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</si>
  <si>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</si>
  <si>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</si>
  <si>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</si>
  <si>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</si>
  <si>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</si>
  <si>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</si>
  <si>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</si>
  <si>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</si>
  <si>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</si>
  <si>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</si>
  <si>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</si>
  <si>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</si>
  <si>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</si>
  <si>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</si>
  <si>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</si>
  <si>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</si>
  <si>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</si>
  <si>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</si>
  <si>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</si>
  <si>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</si>
  <si>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</si>
  <si>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</si>
  <si>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</si>
  <si>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</si>
  <si>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</si>
  <si>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</si>
  <si>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</si>
  <si>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</si>
  <si>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</si>
  <si>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</si>
  <si>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</si>
  <si>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</si>
  <si>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</si>
  <si>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</si>
  <si>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</si>
  <si>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</si>
  <si>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</si>
  <si>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</si>
  <si>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</si>
  <si>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</si>
  <si>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</si>
  <si>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</si>
  <si>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</si>
  <si>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</si>
  <si>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</si>
  <si>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</si>
  <si>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</si>
  <si>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</si>
  <si>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</si>
  <si>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</si>
  <si>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</si>
  <si>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</si>
  <si>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</si>
  <si>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</si>
  <si>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</si>
  <si>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</si>
  <si>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</si>
  <si>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</si>
  <si>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</si>
  <si>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</si>
  <si>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</si>
  <si>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</si>
  <si>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</si>
  <si>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</si>
  <si>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</si>
  <si>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</si>
  <si>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</si>
  <si>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</si>
  <si>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</si>
  <si>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</si>
  <si>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</si>
  <si>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</si>
  <si>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</si>
  <si>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</si>
  <si>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</si>
  <si>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</si>
  <si>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</si>
  <si>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</si>
  <si>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</si>
  <si>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</si>
  <si>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</si>
  <si>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</si>
  <si>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</si>
  <si>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</si>
  <si>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</si>
  <si>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</si>
  <si>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</si>
  <si>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</si>
  <si>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</si>
  <si>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</si>
  <si>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</si>
  <si>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</si>
  <si>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</si>
  <si>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</si>
  <si>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</si>
  <si>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</si>
  <si>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</si>
  <si>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</si>
  <si>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</si>
  <si>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</si>
  <si>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</si>
  <si>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</si>
  <si>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</si>
  <si>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</si>
  <si>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</si>
  <si>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</si>
  <si>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</si>
  <si>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</si>
  <si>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</si>
  <si>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</si>
  <si>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</si>
  <si>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</si>
  <si>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</si>
  <si>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</si>
  <si>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</si>
  <si>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</si>
  <si>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</si>
  <si>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</si>
  <si>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</si>
  <si>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</si>
  <si>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</si>
  <si>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</si>
  <si>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</si>
  <si>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</si>
  <si>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</si>
  <si>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</si>
  <si>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</si>
  <si>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</si>
  <si>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</si>
  <si>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</si>
  <si>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</si>
  <si>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</si>
  <si>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</si>
  <si>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</si>
  <si>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</si>
  <si>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</si>
  <si>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</si>
  <si>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</si>
  <si>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</si>
  <si>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</si>
  <si>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</si>
  <si>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</si>
  <si>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</si>
  <si>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</si>
  <si>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</si>
  <si>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</si>
  <si>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</si>
  <si>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</si>
  <si>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</si>
  <si>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</si>
  <si>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</si>
  <si>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</si>
  <si>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</si>
  <si>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</si>
  <si>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</si>
  <si>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</si>
  <si>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</si>
  <si>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</si>
  <si>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</si>
  <si>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</si>
  <si>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</si>
  <si>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</si>
  <si>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</si>
  <si>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</si>
  <si>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</si>
  <si>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</si>
  <si>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</si>
  <si>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</si>
  <si>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</si>
  <si>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</si>
  <si>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</si>
  <si>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</si>
  <si>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</si>
  <si>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</si>
  <si>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</si>
  <si>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</si>
  <si>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</si>
  <si>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</si>
  <si>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</si>
  <si>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</si>
  <si>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</si>
  <si>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</si>
  <si>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</si>
  <si>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</si>
  <si>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</si>
  <si>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</si>
  <si>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</si>
  <si>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</si>
  <si>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</si>
  <si>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</si>
  <si>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</si>
  <si>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</si>
  <si>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</si>
  <si>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</si>
  <si>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</si>
  <si>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</si>
  <si>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</si>
  <si>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</si>
  <si>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</si>
  <si>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</si>
  <si>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</si>
  <si>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</si>
  <si>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</si>
  <si>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</si>
  <si>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</si>
  <si>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</si>
  <si>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</si>
  <si>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</si>
  <si>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</si>
  <si>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</si>
  <si>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</si>
  <si>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</si>
  <si>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</si>
  <si>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</si>
  <si>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</si>
  <si>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</si>
  <si>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</si>
  <si>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</si>
  <si>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</si>
  <si>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</si>
  <si>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</si>
  <si>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</si>
  <si>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</si>
  <si>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</si>
  <si>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</si>
  <si>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</si>
  <si>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</si>
  <si>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</si>
  <si>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</si>
  <si>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</si>
  <si>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</si>
  <si>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</si>
  <si>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</si>
  <si>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</si>
  <si>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</si>
  <si>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</si>
  <si>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</si>
  <si>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</si>
  <si>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</si>
  <si>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</si>
  <si>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</si>
  <si>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</si>
  <si>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</si>
  <si>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</si>
  <si>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</si>
  <si>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</si>
  <si>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</si>
  <si>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</si>
  <si>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</si>
  <si>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</si>
  <si>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</si>
  <si>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</si>
  <si>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</si>
  <si>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</si>
  <si>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</si>
  <si>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</si>
  <si>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</si>
  <si>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</si>
  <si>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</si>
  <si>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</si>
  <si>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</si>
  <si>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</si>
  <si>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</si>
  <si>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</si>
  <si>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</si>
  <si>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</si>
  <si>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</si>
  <si>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</si>
  <si>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</si>
  <si>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</si>
  <si>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</si>
  <si>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</si>
  <si>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</si>
  <si>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</si>
  <si>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</si>
  <si>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</si>
  <si>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</si>
  <si>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</si>
  <si>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</si>
  <si>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</si>
  <si>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</si>
  <si>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</si>
  <si>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</si>
  <si>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</si>
  <si>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</si>
  <si>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</si>
  <si>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</si>
  <si>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</si>
  <si>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</si>
  <si>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</si>
  <si>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</si>
  <si>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</si>
  <si>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</si>
  <si>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</si>
  <si>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</si>
  <si>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</si>
  <si>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</si>
  <si>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</si>
  <si>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</si>
  <si>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</si>
  <si>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</si>
  <si>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</si>
  <si>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</si>
  <si>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</si>
  <si>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</si>
  <si>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</si>
  <si>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</si>
  <si>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</si>
  <si>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</si>
  <si>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</si>
  <si>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</si>
  <si>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</si>
  <si>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</si>
  <si>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</si>
  <si>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</si>
  <si>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</si>
  <si>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</si>
  <si>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</si>
  <si>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</si>
  <si>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</si>
  <si>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</si>
  <si>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</si>
  <si>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</si>
  <si>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</si>
  <si>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</si>
  <si>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</si>
  <si>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</si>
  <si>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</si>
  <si>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</si>
  <si>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</si>
  <si>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</si>
  <si>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</si>
  <si>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</si>
  <si>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</si>
  <si>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</si>
  <si>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</si>
  <si>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</si>
  <si>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</si>
  <si>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</si>
  <si>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</si>
  <si>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</si>
  <si>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</si>
  <si>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</si>
  <si>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</si>
  <si>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</si>
  <si>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</si>
  <si>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</si>
  <si>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</si>
  <si>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</si>
  <si>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</si>
  <si>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</si>
  <si>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</si>
  <si>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</si>
  <si>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</si>
  <si>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</si>
  <si>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</si>
  <si>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</si>
  <si>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</si>
  <si>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</si>
  <si>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</si>
  <si>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</si>
  <si>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</si>
  <si>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</si>
  <si>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</si>
  <si>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</si>
  <si>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</si>
  <si>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</si>
  <si>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</si>
  <si>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</si>
  <si>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</si>
  <si>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</si>
  <si>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</si>
  <si>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</si>
  <si>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</si>
  <si>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</si>
  <si>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</si>
  <si>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</si>
  <si>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</si>
  <si>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</si>
  <si>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</si>
  <si>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</si>
  <si>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</si>
  <si>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</si>
  <si>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</si>
  <si>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</si>
  <si>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</si>
  <si>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</si>
  <si>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</si>
  <si>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</si>
  <si>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</si>
  <si>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</si>
  <si>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</si>
  <si>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</si>
  <si>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</si>
  <si>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</si>
  <si>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</si>
  <si>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</si>
  <si>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</si>
  <si>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</si>
  <si>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</si>
  <si>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</si>
  <si>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</si>
  <si>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</si>
  <si>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</si>
  <si>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</si>
  <si>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</si>
  <si>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</si>
  <si>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</si>
  <si>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</si>
  <si>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</si>
  <si>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</si>
  <si>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</si>
  <si>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</si>
  <si>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</si>
  <si>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</si>
  <si>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</si>
  <si>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</si>
  <si>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</si>
  <si>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</si>
  <si>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</si>
  <si>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</si>
  <si>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</si>
  <si>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</si>
  <si>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</si>
  <si>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</si>
  <si>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</si>
  <si>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</si>
  <si>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</si>
  <si>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</si>
  <si>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</si>
  <si>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</si>
  <si>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</si>
  <si>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</si>
  <si>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</si>
  <si>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</si>
  <si>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</si>
  <si>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</si>
  <si>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</si>
  <si>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</si>
  <si>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</si>
  <si>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</si>
  <si>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</si>
  <si>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</si>
  <si>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</si>
  <si>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</si>
  <si>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</si>
  <si>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</si>
  <si>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</si>
  <si>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</si>
  <si>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</si>
  <si>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</si>
  <si>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</si>
  <si>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</si>
  <si>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</si>
  <si>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</si>
  <si>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</si>
  <si>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</si>
  <si>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</si>
  <si>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</si>
  <si>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</si>
  <si>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</si>
  <si>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</si>
  <si>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</si>
  <si>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</si>
  <si>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</si>
  <si>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</si>
  <si>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</si>
  <si>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</si>
  <si>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</si>
  <si>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</si>
  <si>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</si>
  <si>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</si>
  <si>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</si>
  <si>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</si>
  <si>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</si>
  <si>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</si>
  <si>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</si>
  <si>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</si>
  <si>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</si>
  <si>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</si>
  <si>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</si>
  <si>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</si>
  <si>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</si>
  <si>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</si>
  <si>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</si>
  <si>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</si>
  <si>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</si>
  <si>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</si>
  <si>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</si>
  <si>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</si>
  <si>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</si>
  <si>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</si>
  <si>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</si>
  <si>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</si>
  <si>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</si>
  <si>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</si>
  <si>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</si>
  <si>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</si>
  <si>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</si>
  <si>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</si>
  <si>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</si>
  <si>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</si>
  <si>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</si>
  <si>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</si>
  <si>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</si>
  <si>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</si>
  <si>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</si>
  <si>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</si>
  <si>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</si>
  <si>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</si>
  <si>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</si>
  <si>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</si>
  <si>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</si>
  <si>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</si>
  <si>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</si>
  <si>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</si>
  <si>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</si>
  <si>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</si>
  <si>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</si>
  <si>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</si>
  <si>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</si>
  <si>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</si>
  <si>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</si>
  <si>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</si>
  <si>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</si>
  <si>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</si>
  <si>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</si>
  <si>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</si>
  <si>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</si>
  <si>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</si>
  <si>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</si>
  <si>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</si>
  <si>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</si>
  <si>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</si>
  <si>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</si>
  <si>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</si>
  <si>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</si>
  <si>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</si>
  <si>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</si>
  <si>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</si>
  <si>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</si>
  <si>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</si>
  <si>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</si>
  <si>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</si>
  <si>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</si>
  <si>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</si>
  <si>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</si>
  <si>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</si>
  <si>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</si>
  <si>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</si>
  <si>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</si>
  <si>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</si>
  <si>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</si>
  <si>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</si>
  <si>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</si>
  <si>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</si>
  <si>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</si>
  <si>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</si>
  <si>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</si>
  <si>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</si>
  <si>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</si>
  <si>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</si>
  <si>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</si>
  <si>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</si>
  <si>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</si>
  <si>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</si>
  <si>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</si>
  <si>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</si>
  <si>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</si>
  <si>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</si>
  <si>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</si>
  <si>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</si>
  <si>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</si>
  <si>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</si>
  <si>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</si>
  <si>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</si>
  <si>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</si>
  <si>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</si>
  <si>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</si>
  <si>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</si>
  <si>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</si>
  <si>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</si>
  <si>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</si>
  <si>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</si>
  <si>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</si>
  <si>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</si>
  <si>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</si>
  <si>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</si>
  <si>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</si>
  <si>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</si>
  <si>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</si>
  <si>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</si>
  <si>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</si>
  <si>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</si>
  <si>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</si>
  <si>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</si>
  <si>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</si>
  <si>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</si>
  <si>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</si>
  <si>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</si>
  <si>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</si>
  <si>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</si>
  <si>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</si>
  <si>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</si>
  <si>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</si>
  <si>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</si>
  <si>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</si>
  <si>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</si>
  <si>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</si>
  <si>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</si>
  <si>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</si>
  <si>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</si>
  <si>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</si>
  <si>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</si>
  <si>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</si>
  <si>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</si>
  <si>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</si>
  <si>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</si>
  <si>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</si>
  <si>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</si>
  <si>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</si>
  <si>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</si>
  <si>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</si>
  <si>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</si>
  <si>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</si>
  <si>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</si>
  <si>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</si>
  <si>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</si>
  <si>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</si>
  <si>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</si>
  <si>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</si>
  <si>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</si>
  <si>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</si>
  <si>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</si>
  <si>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</si>
  <si>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</si>
  <si>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</si>
  <si>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</si>
  <si>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</si>
  <si>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</si>
  <si>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</si>
  <si>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</si>
  <si>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</si>
  <si>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</si>
  <si>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</si>
  <si>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</si>
  <si>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</si>
  <si>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</si>
  <si>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</si>
  <si>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</si>
  <si>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</si>
  <si>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</si>
  <si>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</si>
  <si>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</si>
  <si>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</si>
  <si>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</si>
  <si>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</si>
  <si>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</si>
  <si>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</si>
  <si>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</si>
  <si>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</si>
  <si>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</si>
  <si>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</si>
  <si>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</si>
  <si>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</si>
  <si>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</si>
  <si>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</si>
  <si>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</si>
  <si>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</si>
  <si>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</si>
  <si>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</si>
  <si>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</si>
  <si>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</si>
  <si>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</si>
  <si>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</si>
  <si>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</si>
  <si>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</si>
  <si>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</si>
  <si>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</si>
  <si>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</si>
  <si>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</si>
  <si>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</si>
  <si>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</si>
  <si>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</si>
  <si>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</si>
  <si>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</si>
  <si>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</si>
  <si>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</si>
  <si>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</si>
  <si>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</si>
  <si>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</si>
  <si>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</si>
  <si>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</si>
  <si>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</si>
  <si>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</si>
  <si>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</si>
  <si>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</si>
  <si>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</si>
  <si>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</si>
  <si>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</si>
  <si>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</si>
  <si>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</si>
  <si>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</si>
  <si>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</si>
  <si>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</si>
  <si>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</si>
  <si>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</si>
  <si>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</si>
  <si>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</si>
  <si>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</si>
  <si>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</si>
  <si>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</si>
  <si>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</si>
  <si>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</si>
  <si>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</si>
  <si>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</si>
  <si>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</si>
  <si>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</si>
  <si>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</si>
  <si>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</si>
  <si>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</si>
  <si>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</si>
  <si>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</si>
  <si>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</si>
  <si>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</si>
  <si>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</si>
  <si>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</si>
  <si>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</si>
  <si>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</si>
  <si>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</si>
  <si>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</si>
  <si>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</si>
  <si>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</si>
  <si>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</si>
  <si>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</si>
  <si>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</si>
  <si>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</si>
  <si>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</si>
  <si>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</si>
  <si>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</si>
  <si>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</si>
  <si>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</si>
  <si>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</si>
  <si>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</si>
  <si>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</si>
  <si>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</si>
  <si>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</si>
  <si>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</si>
  <si>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</si>
  <si>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</si>
  <si>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</si>
  <si>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</si>
  <si>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</si>
  <si>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</si>
  <si>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</si>
  <si>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</si>
  <si>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</si>
  <si>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</si>
  <si>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</si>
  <si>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</si>
  <si>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</si>
  <si>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</si>
  <si>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</si>
  <si>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</si>
  <si>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</si>
  <si>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</si>
  <si>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</si>
  <si>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</si>
  <si>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</si>
  <si>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</si>
  <si>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</si>
  <si>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</si>
  <si>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</si>
  <si>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</si>
  <si>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</si>
  <si>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</si>
  <si>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</si>
  <si>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</si>
  <si>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</si>
  <si>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</si>
  <si>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</si>
  <si>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</si>
  <si>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</si>
  <si>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</si>
  <si>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</si>
  <si>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</si>
  <si>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</si>
  <si>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</si>
  <si>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</si>
  <si>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</si>
  <si>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</si>
  <si>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</si>
  <si>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</si>
  <si>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</si>
  <si>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</si>
  <si>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</si>
  <si>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</si>
  <si>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</si>
  <si>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</si>
  <si>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</si>
  <si>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</si>
  <si>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</si>
  <si>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</si>
  <si>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</si>
  <si>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</si>
  <si>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</si>
  <si>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</si>
  <si>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</si>
  <si>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</si>
  <si>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</si>
  <si>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</si>
  <si>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</si>
  <si>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</si>
  <si>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</si>
  <si>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</si>
  <si>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</si>
  <si>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</si>
  <si>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</si>
  <si>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</si>
  <si>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</si>
  <si>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</si>
  <si>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</si>
  <si>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</si>
  <si>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</si>
  <si>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</si>
  <si>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</si>
  <si>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</si>
  <si>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</si>
  <si>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</si>
  <si>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</si>
  <si>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</si>
  <si>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</si>
  <si>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</si>
  <si>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</si>
  <si>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</si>
  <si>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</si>
  <si>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</si>
  <si>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</si>
  <si>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</si>
  <si>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</si>
  <si>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</si>
  <si>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</si>
  <si>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</si>
  <si>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</si>
  <si>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</si>
  <si>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</si>
  <si>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</si>
  <si>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</si>
  <si>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</si>
  <si>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</si>
  <si>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</si>
  <si>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</si>
  <si>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</si>
  <si>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</si>
  <si>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</si>
  <si>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</si>
  <si>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</si>
  <si>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</si>
  <si>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</si>
  <si>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</si>
  <si>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</si>
  <si>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</si>
  <si>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</si>
  <si>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</si>
  <si>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</si>
  <si>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</si>
  <si>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</si>
  <si>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</si>
  <si>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</si>
  <si>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</si>
  <si>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</si>
  <si>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</si>
  <si>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</si>
  <si>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</si>
  <si>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</si>
  <si>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</si>
  <si>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</si>
  <si>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</si>
  <si>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</si>
  <si>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</si>
  <si>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</si>
  <si>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</si>
  <si>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</si>
  <si>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</si>
  <si>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</si>
  <si>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</si>
  <si>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</si>
  <si>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</si>
  <si>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</si>
  <si>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</si>
  <si>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</si>
  <si>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</si>
  <si>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</si>
  <si>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</si>
  <si>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</si>
  <si>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</si>
  <si>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</si>
  <si>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</si>
  <si>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</si>
  <si>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</si>
  <si>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</si>
  <si>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</si>
  <si>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</si>
  <si>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</si>
  <si>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</si>
  <si>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</si>
  <si>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</si>
  <si>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</si>
  <si>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</si>
  <si>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</si>
  <si>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</si>
  <si>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</si>
  <si>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</si>
  <si>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</si>
  <si>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</si>
  <si>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</si>
  <si>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</si>
  <si>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</si>
  <si>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</si>
  <si>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</si>
  <si>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</si>
  <si>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</si>
  <si>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</si>
  <si>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</si>
  <si>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</si>
  <si>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</si>
  <si>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</si>
  <si>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</si>
  <si>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</si>
  <si>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</si>
  <si>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</si>
  <si>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</si>
  <si>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</si>
  <si>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</si>
  <si>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</si>
  <si>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</si>
  <si>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</si>
  <si>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</si>
  <si>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</si>
  <si>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</si>
  <si>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</si>
  <si>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</si>
  <si>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</si>
  <si>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</si>
  <si>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</si>
  <si>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</si>
  <si>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</si>
  <si>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</si>
  <si>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</si>
  <si>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</si>
  <si>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</si>
  <si>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</si>
  <si>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</si>
  <si>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</si>
  <si>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</si>
  <si>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</si>
  <si>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</si>
  <si>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</si>
  <si>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</si>
  <si>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</si>
  <si>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</si>
  <si>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</si>
  <si>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</si>
  <si>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</si>
  <si>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</si>
  <si>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</si>
  <si>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</si>
  <si>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</si>
  <si>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</si>
  <si>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</si>
  <si>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</si>
  <si>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</si>
  <si>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</si>
  <si>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</si>
  <si>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</si>
  <si>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</si>
  <si>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</si>
  <si>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</si>
  <si>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</si>
  <si>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</si>
  <si>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</si>
  <si>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</si>
  <si>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</si>
  <si>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</si>
  <si>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</si>
  <si>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</si>
  <si>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</si>
  <si>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</si>
  <si>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</si>
  <si>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</si>
  <si>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</si>
  <si>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</si>
  <si>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</si>
  <si>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</si>
  <si>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</si>
  <si>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</si>
  <si>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</si>
  <si>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</si>
  <si>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</si>
  <si>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</si>
  <si>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</si>
  <si>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</si>
  <si>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</si>
  <si>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</si>
  <si>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</si>
  <si>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</si>
  <si>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</si>
  <si>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</si>
  <si>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</si>
  <si>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</si>
  <si>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</si>
  <si>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</si>
  <si>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</si>
  <si>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</si>
  <si>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</si>
  <si>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</si>
  <si>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</si>
  <si>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</si>
  <si>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</si>
  <si>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</si>
  <si>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</si>
  <si>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</si>
  <si>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</si>
  <si>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</si>
  <si>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</si>
  <si>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</si>
  <si>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</si>
  <si>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</si>
  <si>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</si>
  <si>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</si>
  <si>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</si>
  <si>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</si>
  <si>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</si>
  <si>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</si>
  <si>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</si>
  <si>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</si>
  <si>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</si>
  <si>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</si>
  <si>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</si>
  <si>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</si>
  <si>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</si>
  <si>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</si>
  <si>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</si>
  <si>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</si>
  <si>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</si>
  <si>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</si>
  <si>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</si>
  <si>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</si>
  <si>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</si>
  <si>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</si>
  <si>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</si>
  <si>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</si>
  <si>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</si>
  <si>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</si>
  <si>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</si>
  <si>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</si>
  <si>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</si>
  <si>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</si>
  <si>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</si>
  <si>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</si>
  <si>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</si>
  <si>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</si>
  <si>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</si>
  <si>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</si>
  <si>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</si>
  <si>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</si>
  <si>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</si>
  <si>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</si>
  <si>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</si>
  <si>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</si>
  <si>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</si>
  <si>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</si>
  <si>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</si>
  <si>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</si>
  <si>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</si>
  <si>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</si>
  <si>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</si>
  <si>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</si>
  <si>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</si>
  <si>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</si>
  <si>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</si>
  <si>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</si>
  <si>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</si>
  <si>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</si>
  <si>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</si>
  <si>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</si>
  <si>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</si>
  <si>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</si>
  <si>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</si>
  <si>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</si>
  <si>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</si>
  <si>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</si>
  <si>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</si>
  <si>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</si>
  <si>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</si>
  <si>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</si>
  <si>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</si>
  <si>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</si>
  <si>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</si>
  <si>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</si>
  <si>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</si>
  <si>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</si>
  <si>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</si>
  <si>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</si>
  <si>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</si>
  <si>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</si>
  <si>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</si>
  <si>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</si>
  <si>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</si>
  <si>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</si>
  <si>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</si>
  <si>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</si>
  <si>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</si>
  <si>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</si>
  <si>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</si>
  <si>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</si>
  <si>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</si>
  <si>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</si>
  <si>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</si>
  <si>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</si>
  <si>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</si>
  <si>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</si>
  <si>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</si>
  <si>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</si>
  <si>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</si>
  <si>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</si>
  <si>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</si>
  <si>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</si>
  <si>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</si>
  <si>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</si>
  <si>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</si>
  <si>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</si>
  <si>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</si>
  <si>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</si>
  <si>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</si>
  <si>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</si>
  <si>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</si>
  <si>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</si>
  <si>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</si>
  <si>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</si>
  <si>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</si>
  <si>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</si>
  <si>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</si>
  <si>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</si>
  <si>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</si>
  <si>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</si>
  <si>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</si>
  <si>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</si>
  <si>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</si>
  <si>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</si>
  <si>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</si>
  <si>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</si>
  <si>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</si>
  <si>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</si>
  <si>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</si>
  <si>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</si>
  <si>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</si>
  <si>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</si>
  <si>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</si>
  <si>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</si>
  <si>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</si>
  <si>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</si>
  <si>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</si>
  <si>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</si>
  <si>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</si>
  <si>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</si>
  <si>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</si>
  <si>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</si>
  <si>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</si>
  <si>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</si>
  <si>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</si>
  <si>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</si>
  <si>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</si>
  <si>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</si>
  <si>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</si>
  <si>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</si>
  <si>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</si>
  <si>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</si>
  <si>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</si>
  <si>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</si>
  <si>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</si>
  <si>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</si>
  <si>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</si>
  <si>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</si>
  <si>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</si>
  <si>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</si>
  <si>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</si>
  <si>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</si>
  <si>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</si>
  <si>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</si>
  <si>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</si>
  <si>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</si>
  <si>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</si>
  <si>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</si>
  <si>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</si>
  <si>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</si>
  <si>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</si>
  <si>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</si>
  <si>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</si>
  <si>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</si>
  <si>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</si>
  <si>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</si>
  <si>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</si>
  <si>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</si>
  <si>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</si>
  <si>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</si>
  <si>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</si>
  <si>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</si>
  <si>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</si>
  <si>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</si>
  <si>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</si>
  <si>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</si>
  <si>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</si>
  <si>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</si>
  <si>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</si>
  <si>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</si>
  <si>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</si>
  <si>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</si>
  <si>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</si>
  <si>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</si>
  <si>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</si>
  <si>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</si>
  <si>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</si>
  <si>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</si>
  <si>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</si>
  <si>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</si>
  <si>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</si>
  <si>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</si>
  <si>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</si>
  <si>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</si>
  <si>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</si>
  <si>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</si>
  <si>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</si>
  <si>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</si>
  <si>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</si>
  <si>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</si>
  <si>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</si>
  <si>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</si>
  <si>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</si>
  <si>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</si>
  <si>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</si>
  <si>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</si>
  <si>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</si>
  <si>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</si>
  <si>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</si>
  <si>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</si>
  <si>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</si>
  <si>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</si>
  <si>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</si>
  <si>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</si>
  <si>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</si>
  <si>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</si>
  <si>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</si>
  <si>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</si>
  <si>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</si>
  <si>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</si>
  <si>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</si>
  <si>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</si>
  <si>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</si>
  <si>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</si>
  <si>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</si>
  <si>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</si>
  <si>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</si>
  <si>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</si>
  <si>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</si>
  <si>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</si>
  <si>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</si>
  <si>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</si>
  <si>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</si>
  <si>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</si>
  <si>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</si>
  <si>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</si>
  <si>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</si>
  <si>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</si>
  <si>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</si>
  <si>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</si>
  <si>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</si>
  <si>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</si>
  <si>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</si>
  <si>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</si>
  <si>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</si>
  <si>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</si>
  <si>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</si>
  <si>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</si>
  <si>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</si>
  <si>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</si>
  <si>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</si>
  <si>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</si>
  <si>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</si>
  <si>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</si>
  <si>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</si>
  <si>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</si>
  <si>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</si>
  <si>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</si>
  <si>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</si>
  <si>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</si>
  <si>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</si>
  <si>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</si>
  <si>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</si>
  <si>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</si>
  <si>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</si>
  <si>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</si>
  <si>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</si>
  <si>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</si>
  <si>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</si>
  <si>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</si>
  <si>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</si>
  <si>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</si>
  <si>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</si>
  <si>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</si>
  <si>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</si>
  <si>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</si>
  <si>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</si>
  <si>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</si>
  <si>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</si>
  <si>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</si>
  <si>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</si>
  <si>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</si>
  <si>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</si>
  <si>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</si>
  <si>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</si>
  <si>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</si>
  <si>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</si>
  <si>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</si>
  <si>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</si>
  <si>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</si>
  <si>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</si>
  <si>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</si>
  <si>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</si>
  <si>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</si>
  <si>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</si>
  <si>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</si>
  <si>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</si>
  <si>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</si>
  <si>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</si>
  <si>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</si>
  <si>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</si>
  <si>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</si>
  <si>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</si>
  <si>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</si>
  <si>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</si>
  <si>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</si>
  <si>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</si>
  <si>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</si>
  <si>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</si>
  <si>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</si>
  <si>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</si>
  <si>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</si>
  <si>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</si>
  <si>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</si>
  <si>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</si>
  <si>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</si>
  <si>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</si>
  <si>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</si>
  <si>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</si>
  <si>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</si>
  <si>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</si>
  <si>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</si>
  <si>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</si>
  <si>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</si>
  <si>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</si>
  <si>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</si>
  <si>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</si>
  <si>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</si>
  <si>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</si>
  <si>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</si>
  <si>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</si>
  <si>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</si>
  <si>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</si>
  <si>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</si>
  <si>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</si>
  <si>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</si>
  <si>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</si>
  <si>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</si>
  <si>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</si>
  <si>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</si>
  <si>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</si>
  <si>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</si>
  <si>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</si>
  <si>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</si>
  <si>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</si>
  <si>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</si>
  <si>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</si>
  <si>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</si>
  <si>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</si>
  <si>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</si>
  <si>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</si>
  <si>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</si>
  <si>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</si>
  <si>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</si>
  <si>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</si>
  <si>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</si>
  <si>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</si>
  <si>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</si>
  <si>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</si>
  <si>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</si>
  <si>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</si>
  <si>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</si>
  <si>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</si>
  <si>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</si>
  <si>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</si>
  <si>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</si>
  <si>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</si>
  <si>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</si>
  <si>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</si>
  <si>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</si>
  <si>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</si>
  <si>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</si>
  <si>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</si>
  <si>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</si>
  <si>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</si>
  <si>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</si>
  <si>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</si>
  <si>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</si>
  <si>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</si>
  <si>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</si>
  <si>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</si>
  <si>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</si>
  <si>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</si>
  <si>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</si>
  <si>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</si>
  <si>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</si>
  <si>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</si>
  <si>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</si>
  <si>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</si>
  <si>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</si>
  <si>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</si>
  <si>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</si>
  <si>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</si>
  <si>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</si>
  <si>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</si>
  <si>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</si>
  <si>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</si>
  <si>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</si>
  <si>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</si>
  <si>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</si>
  <si>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</si>
  <si>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</si>
  <si>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</si>
  <si>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</si>
  <si>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</si>
  <si>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</si>
  <si>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</si>
  <si>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</si>
  <si>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</si>
  <si>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</si>
  <si>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</si>
  <si>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</si>
  <si>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</si>
  <si>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</si>
  <si>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</si>
  <si>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</si>
  <si>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</si>
  <si>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</si>
  <si>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</si>
  <si>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</si>
  <si>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</si>
  <si>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</si>
  <si>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</si>
  <si>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</si>
  <si>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</si>
  <si>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</si>
  <si>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</si>
  <si>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</si>
  <si>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</si>
  <si>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</si>
  <si>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</si>
  <si>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</si>
  <si>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</si>
  <si>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</si>
  <si>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</si>
  <si>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</si>
  <si>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</si>
  <si>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</si>
  <si>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</si>
  <si>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</si>
  <si>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</si>
  <si>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</si>
  <si>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</si>
  <si>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</si>
  <si>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</si>
  <si>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</si>
  <si>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</si>
  <si>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</si>
  <si>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</si>
  <si>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</si>
  <si>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</si>
  <si>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</si>
  <si>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</si>
  <si>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</si>
  <si>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</si>
  <si>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</si>
  <si>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</si>
  <si>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</si>
  <si>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</si>
  <si>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</si>
  <si>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</si>
  <si>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</si>
  <si>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</si>
  <si>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</si>
  <si>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</si>
  <si>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</si>
  <si>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</si>
  <si>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</si>
  <si>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</si>
  <si>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</si>
  <si>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</si>
  <si>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</si>
  <si>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</si>
  <si>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</si>
  <si>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</si>
  <si>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</si>
  <si>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</si>
  <si>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</si>
  <si>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</si>
  <si>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</si>
  <si>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</si>
  <si>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</si>
  <si>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</si>
  <si>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</si>
  <si>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</si>
  <si>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</si>
  <si>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</si>
  <si>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</si>
  <si>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</si>
  <si>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</si>
  <si>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</si>
  <si>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</si>
  <si>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</si>
  <si>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</si>
  <si>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</si>
  <si>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</si>
  <si>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</si>
  <si>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</si>
  <si>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</si>
  <si>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</si>
  <si>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</si>
  <si>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</si>
  <si>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</si>
  <si>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</si>
  <si>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</si>
  <si>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</si>
  <si>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</si>
  <si>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</si>
  <si>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</si>
  <si>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</si>
  <si>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</si>
  <si>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</si>
  <si>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</si>
  <si>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</si>
  <si>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</si>
  <si>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</si>
  <si>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</si>
  <si>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</si>
  <si>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</si>
  <si>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</si>
  <si>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</si>
  <si>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</si>
  <si>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</si>
  <si>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</si>
  <si>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</si>
  <si>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</si>
  <si>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</si>
  <si>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</si>
  <si>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</si>
  <si>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</si>
  <si>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</si>
  <si>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</si>
  <si>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</si>
  <si>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</si>
  <si>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</si>
  <si>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</si>
  <si>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</si>
  <si>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</si>
  <si>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</si>
  <si>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</si>
  <si>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</si>
  <si>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</si>
  <si>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</si>
  <si>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</si>
  <si>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</si>
  <si>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</si>
  <si>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</si>
  <si>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</si>
  <si>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</si>
  <si>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</si>
  <si>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</si>
  <si>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</si>
  <si>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</si>
  <si>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</si>
  <si>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</si>
  <si>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</si>
  <si>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</si>
  <si>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</si>
  <si>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</si>
  <si>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</si>
  <si>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</si>
  <si>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</si>
  <si>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</si>
  <si>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</si>
  <si>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</si>
  <si>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</si>
  <si>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</si>
  <si>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</si>
  <si>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</si>
  <si>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</si>
  <si>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</si>
  <si>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</si>
  <si>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</si>
  <si>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</si>
  <si>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</si>
  <si>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</si>
  <si>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</si>
  <si>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</si>
  <si>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</si>
  <si>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</si>
  <si>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</si>
  <si>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</si>
  <si>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</si>
  <si>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</si>
  <si>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</si>
  <si>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</si>
  <si>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</si>
  <si>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</si>
  <si>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</si>
  <si>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</si>
  <si>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</si>
  <si>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</si>
  <si>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</si>
  <si>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</si>
  <si>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</si>
  <si>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</si>
  <si>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</si>
  <si>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</si>
  <si>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</si>
  <si>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</si>
  <si>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</si>
  <si>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</si>
  <si>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</si>
  <si>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</si>
  <si>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</si>
  <si>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</si>
  <si>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</si>
  <si>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</si>
  <si>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</si>
  <si>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</si>
  <si>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</si>
  <si>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</si>
  <si>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</si>
  <si>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</si>
  <si>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</si>
  <si>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</si>
  <si>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</si>
  <si>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</si>
  <si>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</si>
  <si>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</si>
  <si>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</si>
  <si>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</si>
  <si>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</si>
  <si>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</si>
  <si>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</si>
  <si>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</si>
  <si>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</si>
  <si>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</si>
  <si>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</si>
  <si>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</si>
  <si>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</si>
  <si>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</si>
  <si>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</si>
  <si>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</si>
  <si>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</si>
  <si>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</si>
  <si>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</si>
  <si>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</si>
  <si>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</si>
  <si>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</si>
  <si>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</si>
  <si>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</si>
  <si>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</si>
  <si>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</si>
  <si>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</si>
  <si>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</si>
  <si>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</si>
  <si>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</si>
  <si>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</si>
  <si>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</si>
  <si>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</si>
  <si>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</si>
  <si>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</si>
  <si>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</si>
  <si>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</si>
  <si>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</si>
  <si>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</si>
  <si>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</si>
  <si>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</si>
  <si>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</si>
  <si>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</si>
  <si>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</si>
  <si>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</si>
  <si>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</si>
  <si>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</si>
  <si>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</si>
  <si>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</si>
  <si>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</si>
  <si>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</si>
  <si>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</si>
  <si>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</si>
  <si>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</si>
  <si>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</si>
  <si>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</si>
  <si>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</si>
  <si>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</si>
  <si>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</si>
  <si>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</si>
  <si>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</si>
  <si>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</si>
  <si>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</si>
  <si>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</si>
  <si>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</si>
  <si>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</si>
  <si>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</si>
  <si>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</si>
  <si>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</si>
  <si>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</si>
  <si>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</si>
  <si>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</si>
  <si>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</si>
  <si>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</si>
  <si>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</si>
  <si>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</si>
  <si>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</si>
  <si>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</si>
  <si>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</si>
  <si>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</si>
  <si>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</si>
  <si>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</si>
  <si>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</si>
  <si>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</si>
  <si>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</si>
  <si>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</si>
  <si>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</si>
  <si>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</si>
  <si>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</si>
  <si>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</si>
  <si>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</si>
  <si>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</si>
  <si>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</si>
  <si>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</si>
  <si>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</si>
  <si>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</si>
  <si>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</si>
  <si>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</si>
  <si>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</si>
  <si>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</si>
  <si>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</si>
  <si>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</si>
  <si>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</si>
  <si>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</si>
  <si>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</si>
  <si>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</si>
  <si>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</si>
  <si>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</si>
  <si>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</si>
  <si>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</si>
  <si>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</si>
  <si>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</si>
  <si>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</si>
  <si>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</si>
  <si>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</si>
  <si>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</si>
  <si>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</si>
  <si>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</si>
  <si>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</si>
  <si>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</si>
  <si>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</si>
  <si>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</si>
  <si>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</si>
  <si>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</si>
  <si>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</si>
  <si>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</si>
  <si>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</si>
  <si>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</si>
  <si>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</si>
  <si>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</si>
  <si>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</si>
  <si>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</si>
  <si>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</si>
  <si>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</si>
  <si>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</si>
  <si>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</si>
  <si>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</si>
  <si>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</si>
  <si>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</si>
  <si>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</si>
  <si>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</si>
  <si>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</si>
  <si>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</si>
  <si>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</si>
  <si>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</si>
  <si>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</si>
  <si>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</si>
  <si>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</si>
  <si>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</si>
  <si>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</si>
  <si>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</si>
  <si>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</si>
  <si>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</si>
  <si>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</si>
  <si>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</si>
  <si>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</si>
  <si>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</si>
  <si>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</si>
  <si>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</si>
  <si>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</si>
  <si>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</si>
  <si>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</si>
  <si>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</si>
  <si>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</si>
  <si>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</si>
  <si>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</si>
  <si>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</si>
  <si>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</si>
  <si>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</si>
  <si>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</si>
  <si>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</si>
  <si>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</si>
  <si>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</si>
  <si>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</si>
  <si>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</si>
  <si>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</si>
  <si>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</si>
  <si>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</si>
  <si>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</si>
  <si>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</si>
  <si>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</si>
  <si>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</si>
  <si>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</si>
  <si>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</si>
  <si>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</si>
  <si>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</si>
  <si>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</si>
  <si>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</si>
  <si>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</si>
  <si>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</si>
  <si>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</si>
  <si>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</si>
  <si>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</si>
  <si>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</si>
  <si>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</si>
  <si>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</si>
  <si>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</si>
  <si>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</si>
  <si>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</si>
  <si>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</si>
  <si>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</si>
  <si>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</si>
  <si>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</si>
  <si>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</si>
  <si>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</si>
  <si>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</si>
  <si>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</si>
  <si>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</si>
  <si>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</si>
  <si>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</si>
  <si>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</si>
  <si>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</si>
  <si>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</si>
  <si>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</si>
  <si>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</si>
  <si>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</si>
  <si>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</si>
  <si>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</si>
  <si>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</si>
  <si>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</si>
  <si>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</si>
  <si>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</si>
  <si>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</si>
  <si>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</si>
  <si>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</si>
  <si>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</si>
  <si>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</si>
  <si>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</si>
  <si>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</si>
  <si>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</si>
  <si>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</si>
  <si>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</si>
  <si>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</si>
  <si>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</si>
  <si>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</si>
  <si>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</si>
  <si>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</si>
  <si>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</si>
  <si>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</si>
  <si>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</si>
  <si>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</si>
  <si>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</si>
  <si>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</si>
  <si>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</si>
  <si>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</si>
  <si>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</si>
  <si>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</si>
  <si>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</si>
  <si>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</si>
  <si>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</si>
  <si>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</si>
  <si>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</si>
  <si>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</si>
  <si>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</si>
  <si>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</si>
  <si>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</si>
  <si>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</si>
  <si>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</si>
  <si>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</si>
  <si>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</si>
  <si>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</si>
  <si>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</si>
  <si>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</si>
  <si>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</si>
  <si>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</si>
  <si>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</si>
  <si>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</si>
  <si>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</si>
  <si>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</si>
  <si>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</si>
  <si>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</si>
  <si>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</si>
  <si>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</si>
  <si>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</si>
  <si>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</si>
  <si>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</si>
  <si>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</si>
  <si>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</si>
  <si>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</si>
  <si>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</si>
  <si>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</si>
  <si>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</si>
  <si>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</si>
  <si>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</si>
  <si>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</si>
  <si>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</si>
  <si>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</si>
  <si>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</si>
  <si>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</si>
  <si>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</si>
  <si>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</si>
  <si>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</si>
  <si>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</si>
  <si>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</si>
  <si>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</si>
  <si>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</si>
  <si>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</si>
  <si>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</si>
  <si>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</si>
  <si>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</si>
  <si>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</si>
  <si>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</si>
  <si>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</si>
  <si>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</si>
  <si>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</si>
  <si>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</si>
  <si>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</si>
  <si>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</si>
  <si>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</si>
  <si>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</si>
  <si>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</si>
  <si>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</si>
  <si>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</si>
  <si>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</si>
  <si>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</si>
  <si>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</si>
  <si>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</si>
  <si>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</si>
  <si>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</si>
  <si>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</si>
  <si>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</si>
  <si>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</si>
  <si>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</si>
  <si>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</si>
  <si>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</si>
  <si>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</si>
  <si>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</si>
  <si>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</si>
  <si>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</si>
  <si>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</si>
  <si>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</si>
  <si>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</si>
  <si>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</si>
  <si>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</si>
  <si>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</si>
  <si>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</si>
  <si>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</si>
  <si>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</si>
  <si>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</si>
  <si>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</si>
  <si>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</si>
  <si>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</si>
  <si>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</si>
  <si>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</si>
  <si>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</si>
  <si>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</si>
  <si>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</si>
  <si>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</si>
  <si>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</si>
  <si>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</si>
  <si>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</si>
  <si>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</si>
  <si>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</si>
  <si>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</si>
  <si>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</si>
  <si>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</si>
  <si>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</si>
  <si>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</si>
  <si>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</si>
  <si>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</si>
  <si>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</si>
  <si>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</si>
  <si>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</si>
  <si>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</si>
  <si>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</si>
  <si>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</si>
  <si>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</si>
  <si>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</si>
  <si>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</si>
  <si>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</si>
  <si>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</si>
  <si>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</si>
  <si>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</si>
  <si>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</si>
  <si>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</si>
  <si>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</si>
  <si>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</si>
  <si>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</si>
  <si>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</si>
  <si>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</si>
  <si>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</si>
  <si>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</si>
  <si>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</si>
  <si>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</si>
  <si>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</si>
  <si>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</si>
  <si>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</si>
  <si>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</si>
  <si>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</si>
  <si>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</si>
  <si>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</si>
  <si>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</si>
  <si>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</si>
  <si>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</si>
  <si>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</si>
  <si>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</si>
  <si>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</si>
  <si>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</si>
  <si>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</si>
  <si>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</si>
  <si>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</si>
  <si>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</si>
  <si>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</si>
  <si>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</si>
  <si>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</si>
  <si>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</si>
  <si>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</si>
  <si>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</si>
  <si>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</si>
  <si>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</si>
  <si>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</si>
  <si>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</si>
  <si>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</si>
  <si>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</si>
  <si>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</si>
  <si>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</si>
  <si>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</si>
  <si>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</si>
  <si>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</si>
  <si>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</si>
  <si>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</si>
  <si>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</si>
  <si>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</si>
  <si>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</si>
  <si>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</si>
  <si>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</si>
  <si>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</si>
  <si>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</si>
  <si>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</si>
  <si>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</si>
  <si>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</si>
  <si>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</si>
  <si>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</si>
  <si>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</si>
  <si>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</si>
  <si>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</si>
  <si>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</si>
  <si>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</si>
  <si>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</si>
  <si>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</si>
  <si>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</si>
  <si>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</si>
  <si>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</si>
  <si>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</si>
  <si>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</si>
  <si>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</si>
  <si>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</si>
  <si>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</si>
  <si>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</si>
  <si>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</si>
  <si>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</si>
  <si>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</si>
  <si>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</si>
  <si>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</si>
  <si>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</si>
  <si>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</si>
  <si>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</si>
  <si>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</si>
  <si>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</si>
  <si>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</si>
  <si>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</si>
  <si>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</si>
  <si>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</si>
  <si>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</si>
  <si>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</si>
  <si>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</si>
  <si>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</si>
  <si>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</si>
  <si>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</si>
  <si>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</si>
  <si>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</si>
  <si>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</si>
  <si>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</si>
  <si>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</si>
  <si>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</si>
  <si>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</si>
  <si>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</si>
  <si>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</si>
  <si>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</si>
  <si>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</si>
  <si>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</si>
  <si>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</si>
  <si>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</si>
  <si>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</si>
  <si>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</si>
  <si>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</si>
  <si>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</si>
  <si>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</si>
  <si>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</si>
  <si>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</si>
  <si>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</si>
  <si>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</si>
  <si>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</si>
  <si>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</si>
  <si>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</si>
  <si>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</si>
  <si>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</si>
  <si>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</si>
  <si>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</si>
  <si>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</si>
  <si>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</si>
  <si>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</si>
  <si>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</si>
  <si>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</si>
  <si>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</si>
  <si>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</si>
  <si>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</si>
  <si>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</si>
  <si>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</si>
  <si>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</si>
  <si>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</si>
  <si>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</si>
  <si>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</si>
  <si>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</si>
  <si>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</si>
  <si>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</si>
  <si>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</si>
  <si>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</si>
  <si>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</si>
  <si>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</si>
  <si>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</si>
  <si>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</si>
  <si>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</si>
  <si>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</si>
  <si>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</si>
  <si>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</si>
  <si>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</si>
  <si>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</si>
  <si>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</si>
  <si>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</si>
  <si>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</si>
  <si>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</si>
  <si>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</si>
  <si>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</si>
  <si>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</si>
  <si>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</si>
  <si>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</si>
  <si>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</si>
  <si>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</si>
  <si>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</si>
  <si>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</si>
  <si>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</si>
  <si>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</si>
  <si>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</si>
  <si>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</si>
  <si>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</si>
  <si>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</si>
  <si>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</si>
  <si>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</si>
  <si>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</si>
  <si>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</si>
  <si>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</si>
  <si>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</si>
  <si>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</si>
  <si>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</si>
  <si>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</si>
  <si>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</si>
  <si>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</si>
  <si>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</si>
  <si>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</si>
  <si>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</si>
  <si>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</si>
  <si>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</si>
  <si>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</si>
  <si>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</si>
  <si>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</si>
  <si>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</si>
  <si>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</si>
  <si>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</si>
  <si>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</si>
  <si>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</si>
  <si>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</si>
  <si>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</si>
  <si>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</si>
  <si>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</si>
  <si>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</si>
  <si>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</si>
  <si>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</si>
  <si>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</si>
  <si>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</si>
  <si>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</si>
  <si>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</si>
  <si>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</si>
  <si>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</si>
  <si>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</si>
  <si>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</si>
  <si>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</si>
  <si>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</si>
  <si>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</si>
  <si>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</si>
  <si>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</si>
  <si>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</si>
  <si>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</si>
  <si>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</si>
  <si>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</si>
  <si>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</si>
  <si>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</si>
  <si>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</si>
  <si>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</si>
  <si>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</si>
  <si>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</si>
  <si>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</si>
  <si>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</si>
  <si>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</si>
  <si>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</si>
  <si>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</si>
  <si>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</si>
  <si>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</si>
  <si>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</si>
  <si>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</si>
  <si>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</si>
  <si>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</si>
  <si>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</si>
  <si>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</si>
  <si>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</si>
  <si>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</si>
  <si>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</si>
  <si>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</si>
  <si>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</si>
  <si>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</si>
  <si>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</si>
  <si>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</si>
  <si>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</si>
  <si>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</si>
  <si>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</si>
  <si>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</si>
  <si>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</si>
  <si>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</si>
  <si>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</si>
  <si>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</si>
  <si>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</si>
  <si>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</si>
  <si>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</si>
  <si>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</si>
  <si>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</si>
  <si>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</si>
  <si>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</si>
  <si>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</si>
  <si>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</si>
  <si>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</si>
  <si>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</si>
  <si>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</si>
  <si>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</si>
  <si>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</si>
  <si>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</si>
  <si>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</si>
  <si>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</si>
  <si>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</si>
  <si>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</si>
  <si>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</si>
  <si>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</si>
  <si>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</si>
  <si>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</si>
  <si>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</si>
  <si>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</si>
  <si>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</si>
  <si>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</si>
  <si>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</si>
  <si>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</si>
  <si>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</si>
  <si>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</si>
  <si>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</si>
  <si>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</si>
  <si>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</si>
  <si>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</si>
  <si>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</si>
  <si>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</si>
  <si>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</si>
  <si>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</si>
  <si>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</si>
  <si>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</si>
  <si>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</si>
  <si>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</si>
  <si>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</si>
  <si>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</si>
  <si>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</si>
  <si>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</si>
  <si>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</si>
  <si>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</si>
  <si>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</si>
  <si>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</si>
  <si>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</si>
  <si>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</si>
  <si>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</si>
  <si>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</si>
  <si>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</si>
  <si>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</si>
  <si>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</si>
  <si>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</si>
  <si>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</si>
  <si>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</si>
  <si>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</si>
  <si>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</si>
  <si>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</si>
  <si>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</si>
  <si>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</si>
  <si>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</si>
  <si>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</si>
  <si>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</si>
  <si>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</si>
  <si>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</si>
  <si>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</si>
  <si>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</si>
  <si>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</si>
  <si>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</si>
  <si>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</si>
  <si>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</si>
  <si>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</si>
  <si>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</si>
  <si>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</si>
  <si>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</si>
  <si>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</si>
  <si>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</si>
  <si>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</si>
  <si>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</si>
  <si>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</si>
  <si>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</si>
  <si>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</si>
  <si>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</si>
  <si>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</si>
  <si>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</si>
  <si>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</si>
  <si>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</si>
  <si>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</si>
  <si>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</si>
  <si>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</si>
  <si>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</si>
  <si>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</si>
  <si>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</si>
  <si>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</si>
  <si>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</si>
  <si>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</si>
  <si>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</si>
  <si>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</si>
  <si>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</si>
  <si>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</si>
  <si>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</si>
  <si>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</si>
  <si>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</si>
  <si>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</si>
  <si>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</si>
  <si>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</si>
  <si>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</si>
  <si>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</si>
  <si>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</si>
  <si>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</si>
  <si>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</si>
  <si>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</si>
  <si>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</si>
  <si>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</si>
  <si>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</si>
  <si>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</si>
  <si>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</si>
  <si>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</si>
  <si>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</si>
  <si>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</si>
  <si>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</si>
  <si>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</si>
  <si>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</si>
  <si>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</si>
  <si>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</si>
  <si>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</si>
  <si>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</si>
  <si>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</si>
  <si>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</si>
  <si>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</si>
  <si>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</si>
  <si>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</si>
  <si>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</si>
  <si>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</si>
  <si>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</si>
  <si>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</si>
  <si>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</si>
  <si>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</si>
  <si>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</si>
  <si>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</si>
  <si>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</si>
  <si>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</si>
  <si>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</si>
  <si>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</si>
  <si>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</si>
  <si>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</si>
  <si>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</si>
  <si>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</si>
  <si>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</si>
  <si>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</si>
  <si>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</si>
  <si>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</si>
  <si>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</si>
  <si>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</si>
  <si>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</si>
  <si>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</si>
  <si>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</si>
  <si>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</si>
  <si>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</si>
  <si>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</si>
  <si>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</si>
  <si>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</si>
  <si>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</si>
  <si>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</si>
  <si>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</si>
  <si>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</si>
  <si>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</si>
  <si>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</si>
  <si>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</si>
  <si>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</si>
  <si>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</si>
  <si>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</si>
  <si>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</si>
  <si>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</si>
  <si>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</si>
  <si>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</si>
  <si>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</si>
  <si>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</si>
  <si>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</si>
  <si>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</si>
  <si>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</si>
  <si>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</si>
  <si>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</si>
  <si>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</si>
  <si>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</si>
  <si>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</si>
  <si>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</si>
  <si>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</si>
  <si>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</si>
  <si>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</si>
  <si>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</si>
  <si>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</si>
  <si>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</si>
  <si>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</si>
  <si>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</si>
  <si>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</si>
  <si>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</si>
  <si>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</si>
  <si>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</si>
  <si>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</si>
  <si>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</si>
  <si>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</si>
  <si>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</si>
  <si>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</si>
  <si>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</si>
  <si>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</si>
  <si>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</si>
  <si>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</si>
  <si>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</si>
  <si>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</si>
  <si>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</si>
  <si>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</si>
  <si>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</si>
  <si>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</si>
  <si>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</si>
  <si>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</si>
  <si>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</si>
  <si>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</si>
  <si>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</si>
  <si>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</si>
  <si>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</si>
  <si>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</si>
  <si>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</si>
  <si>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</si>
  <si>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</si>
  <si>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</si>
  <si>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</si>
  <si>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</si>
  <si>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</si>
  <si>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</si>
  <si>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</si>
  <si>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</si>
  <si>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</si>
  <si>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</si>
  <si>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</si>
  <si>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</si>
  <si>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</si>
  <si>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</si>
  <si>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</si>
  <si>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</si>
  <si>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</si>
  <si>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</si>
  <si>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</si>
  <si>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</si>
  <si>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</si>
  <si>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</si>
  <si>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</si>
  <si>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</si>
  <si>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</si>
  <si>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</si>
  <si>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</si>
  <si>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</si>
  <si>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</si>
  <si>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</si>
  <si>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</si>
  <si>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</si>
  <si>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</si>
  <si>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</si>
  <si>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</si>
  <si>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</si>
  <si>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</si>
  <si>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</si>
  <si>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</si>
  <si>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</si>
  <si>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</si>
  <si>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</si>
  <si>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</si>
  <si>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</si>
  <si>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</si>
  <si>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</si>
  <si>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</si>
  <si>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</si>
  <si>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</si>
  <si>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</si>
  <si>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</si>
  <si>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</si>
  <si>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</si>
  <si>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</si>
  <si>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</si>
  <si>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</si>
  <si>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</si>
  <si>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</si>
  <si>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</si>
  <si>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</si>
  <si>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</si>
  <si>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</si>
  <si>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</si>
  <si>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</si>
  <si>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</si>
  <si>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</si>
  <si>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</si>
  <si>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</si>
  <si>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</si>
  <si>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</si>
  <si>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</si>
  <si>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</si>
  <si>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</si>
  <si>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</si>
  <si>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</si>
  <si>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</si>
  <si>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</si>
  <si>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</si>
  <si>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</si>
  <si>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</si>
  <si>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</si>
  <si>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</si>
  <si>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</si>
  <si>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</si>
  <si>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</si>
  <si>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</si>
  <si>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</si>
  <si>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</si>
  <si>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</si>
  <si>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</si>
  <si>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</si>
  <si>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</si>
  <si>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</si>
  <si>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</si>
  <si>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</si>
  <si>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</si>
  <si>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</si>
  <si>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</si>
  <si>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</si>
  <si>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</si>
  <si>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</si>
  <si>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</si>
  <si>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</si>
  <si>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</si>
  <si>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</si>
  <si>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</si>
  <si>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</si>
  <si>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</si>
  <si>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</si>
  <si>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</si>
  <si>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</si>
  <si>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</si>
  <si>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</si>
  <si>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</si>
  <si>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</si>
  <si>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</si>
  <si>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</si>
  <si>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</si>
  <si>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</si>
  <si>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</si>
  <si>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</si>
  <si>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</si>
  <si>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</si>
  <si>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</si>
  <si>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</si>
  <si>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</si>
  <si>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</si>
  <si>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</si>
  <si>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</si>
  <si>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</si>
  <si>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</si>
  <si>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</si>
  <si>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</si>
  <si>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</si>
  <si>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</si>
  <si>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</si>
  <si>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</si>
  <si>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</si>
  <si>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</si>
  <si>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</si>
  <si>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</si>
  <si>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</si>
  <si>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</si>
  <si>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</si>
  <si>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</si>
  <si>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</si>
  <si>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</si>
  <si>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</si>
  <si>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</si>
  <si>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</si>
  <si>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</si>
  <si>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</si>
  <si>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</si>
  <si>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</si>
  <si>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</si>
  <si>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</si>
  <si>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</si>
  <si>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</si>
  <si>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</si>
  <si>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</si>
  <si>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</si>
  <si>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</si>
  <si>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</si>
  <si>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</si>
  <si>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</si>
  <si>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</si>
  <si>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</si>
  <si>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</si>
  <si>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</si>
  <si>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</si>
  <si>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</si>
  <si>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</si>
  <si>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</si>
  <si>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</si>
  <si>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</si>
  <si>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</si>
  <si>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</si>
  <si>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</si>
  <si>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</si>
  <si>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</si>
  <si>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</si>
  <si>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</si>
  <si>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</si>
  <si>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</si>
  <si>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</si>
  <si>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</si>
  <si>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</si>
  <si>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</si>
  <si>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</si>
  <si>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</si>
  <si>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</si>
  <si>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</si>
  <si>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</si>
  <si>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</si>
  <si>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</si>
  <si>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</si>
  <si>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</si>
  <si>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</si>
  <si>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</si>
  <si>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</si>
  <si>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</si>
  <si>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</si>
  <si>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</si>
  <si>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</si>
  <si>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</si>
  <si>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</si>
  <si>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</si>
  <si>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</si>
  <si>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</si>
  <si>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</si>
  <si>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</si>
  <si>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</si>
  <si>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</si>
  <si>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</si>
  <si>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</si>
  <si>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</si>
  <si>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</si>
  <si>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</si>
  <si>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</si>
  <si>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</si>
  <si>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</si>
  <si>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</si>
  <si>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</si>
  <si>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</si>
  <si>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</si>
  <si>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</si>
  <si>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</si>
  <si>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</si>
  <si>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</si>
  <si>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</si>
  <si>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</si>
  <si>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</si>
  <si>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</si>
  <si>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</si>
  <si>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</si>
  <si>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</si>
  <si>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</si>
  <si>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</si>
  <si>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</si>
  <si>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</si>
  <si>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</si>
  <si>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</si>
  <si>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</si>
  <si>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</si>
  <si>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</si>
  <si>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</si>
  <si>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</si>
  <si>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</si>
  <si>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</si>
  <si>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</si>
  <si>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</si>
  <si>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</si>
  <si>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</si>
  <si>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</si>
  <si>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</si>
  <si>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</si>
  <si>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</si>
  <si>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</si>
  <si>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</si>
  <si>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</si>
  <si>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</si>
  <si>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</si>
  <si>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</si>
  <si>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</si>
  <si>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</si>
  <si>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</si>
  <si>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</si>
  <si>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</si>
  <si>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</si>
  <si>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</si>
  <si>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</si>
  <si>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</si>
  <si>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</si>
  <si>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</si>
  <si>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</si>
  <si>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</si>
  <si>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</si>
  <si>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</si>
  <si>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</si>
  <si>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</si>
  <si>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</si>
  <si>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</si>
  <si>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</si>
  <si>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</si>
  <si>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</si>
  <si>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</si>
  <si>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</si>
  <si>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</si>
  <si>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</si>
  <si>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</si>
  <si>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</si>
  <si>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</si>
  <si>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</si>
  <si>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</si>
  <si>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</si>
  <si>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</si>
  <si>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</si>
  <si>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</si>
  <si>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</si>
  <si>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</si>
  <si>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</si>
  <si>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</si>
  <si>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</si>
  <si>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</si>
  <si>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</si>
  <si>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</si>
  <si>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</si>
  <si>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</si>
  <si>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</si>
  <si>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</si>
  <si>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</si>
  <si>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</si>
  <si>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</si>
  <si>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</si>
  <si>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</si>
  <si>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</si>
  <si>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</si>
  <si>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</si>
  <si>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</si>
  <si>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</si>
  <si>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</si>
  <si>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</si>
  <si>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</si>
  <si>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</si>
  <si>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</si>
  <si>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</si>
  <si>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</si>
  <si>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</si>
  <si>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</si>
  <si>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</si>
  <si>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</si>
  <si>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</si>
  <si>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</si>
  <si>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</si>
  <si>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</si>
  <si>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</si>
  <si>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</si>
  <si>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</si>
  <si>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</si>
  <si>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</si>
  <si>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</si>
  <si>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</si>
  <si>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</si>
  <si>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</si>
  <si>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</si>
  <si>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</si>
  <si>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</si>
  <si>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</si>
  <si>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</si>
  <si>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</si>
  <si>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</si>
  <si>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</si>
  <si>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</si>
  <si>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</si>
  <si>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</si>
  <si>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</si>
  <si>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</si>
  <si>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</si>
  <si>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</si>
  <si>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</si>
  <si>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</si>
  <si>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</si>
  <si>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</si>
  <si>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</si>
  <si>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</si>
  <si>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</si>
  <si>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</si>
  <si>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</si>
  <si>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</si>
  <si>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</si>
  <si>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</si>
  <si>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</si>
  <si>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</si>
  <si>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</si>
  <si>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</si>
  <si>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</si>
  <si>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</si>
  <si>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</si>
  <si>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</si>
  <si>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</si>
  <si>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</si>
  <si>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</si>
  <si>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</si>
  <si>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</si>
  <si>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</si>
  <si>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</si>
  <si>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</si>
  <si>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</si>
  <si>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</si>
  <si>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</si>
  <si>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</si>
  <si>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</si>
  <si>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</si>
  <si>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</si>
  <si>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</si>
  <si>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</si>
  <si>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</si>
  <si>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</si>
  <si>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EM team at site connecting PG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</si>
  <si>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</si>
  <si>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</si>
  <si>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</si>
  <si>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</si>
  <si>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</si>
  <si>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</si>
  <si>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</si>
  <si>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</si>
  <si>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</si>
  <si>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</si>
  <si>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</si>
  <si>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</si>
  <si>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</si>
  <si>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</si>
  <si>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</si>
  <si>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</si>
  <si>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</si>
  <si>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</si>
  <si>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</si>
  <si>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</si>
  <si>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</si>
  <si>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</si>
  <si>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</si>
  <si>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</si>
  <si>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</si>
  <si>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</si>
  <si>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</si>
  <si>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</si>
  <si>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</si>
  <si>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</si>
  <si>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</si>
  <si>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</si>
  <si>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</si>
  <si>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</si>
  <si>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</si>
  <si>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</si>
  <si>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</si>
  <si>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</si>
  <si>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</si>
  <si>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</si>
  <si>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</si>
  <si>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</si>
  <si>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</si>
  <si>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</si>
  <si>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</si>
  <si>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</si>
  <si>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</si>
  <si>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</si>
  <si>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</si>
  <si>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</si>
  <si>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</si>
  <si>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</si>
  <si>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</si>
  <si>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</si>
  <si>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</si>
  <si>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</si>
  <si>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</si>
  <si>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</si>
  <si>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</si>
  <si>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</si>
  <si>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</si>
  <si>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</si>
  <si>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</si>
  <si>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</si>
  <si>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</si>
  <si>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</si>
  <si>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</si>
  <si>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</si>
  <si>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</si>
  <si>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</si>
  <si>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</si>
  <si>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</si>
  <si>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</si>
  <si>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</si>
  <si>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</si>
  <si>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</si>
  <si>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</si>
  <si>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</si>
  <si>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</si>
  <si>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</si>
  <si>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</si>
  <si>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</si>
  <si>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</si>
  <si>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</si>
  <si>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</si>
  <si>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team faced heavy traffic jam  / Team at site trying to connect PG</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</si>
  <si>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</si>
  <si>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</si>
  <si>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</si>
  <si>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</si>
  <si>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</si>
  <si>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</si>
  <si>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</si>
  <si>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</si>
  <si>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</si>
  <si>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</si>
  <si>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TT-20251031-00812 // NA</t>
  </si>
  <si>
    <t>at site TS</t>
  </si>
  <si>
    <t>PCM-20251101-00001042</t>
  </si>
  <si>
    <t xml:space="preserve">ETA 45 mins </t>
  </si>
  <si>
    <t>PCM-20251101-00001124</t>
  </si>
  <si>
    <t>ETA 50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</si>
</sst>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22" fontId="22" fillId="0" borderId="9" xfId="0" applyNumberFormat="1" applyFont="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3" totalsRowShown="0" headerRowDxfId="157" dataDxfId="156" headerRowBorderDxfId="154" tableBorderDxfId="155" totalsRowBorderDxfId="153">
  <autoFilter ref="A1:CJ15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4" totalsRowShown="0" headerRowDxfId="15" dataDxfId="14" headerRowBorderDxfId="12" tableBorderDxfId="13">
  <autoFilter ref="A1:L2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K4" sqref="K4"/>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299.69292233796295</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3</v>
      </c>
      <c r="D3" s="79" t="s">
        <v>19799</v>
      </c>
      <c r="E3" s="64" t="s">
        <v>39021</v>
      </c>
      <c r="F3" s="77">
        <v>45962.537060185183</v>
      </c>
      <c r="G3" s="67">
        <f ca="1">IFERROR(NOW()-F3,"")</f>
        <v>0.10428807870630408</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c r="B4" s="133" t="str">
        <f>IFERROR(VLOOKUP(D4,DB!A:K,11,0),"")</f>
        <v/>
      </c>
      <c r="C4" s="133"/>
      <c r="D4" s="133"/>
      <c r="E4" s="134"/>
      <c r="F4" s="135"/>
      <c r="G4" s="136">
        <f ca="1">IFERROR(NOW()-F4,"")</f>
        <v>45962.641348263889</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45962.641348263889</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45962.641348263889</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45962.641348263889</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45962.641348263889</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45962.641348263889</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45962.641348263889</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45962.641348263889</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45962.641348263889</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45962.641348263889</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45962.641348263889</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45962.641348263889</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45962.641348263889</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45962.641348263889</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45962.641348263889</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45962.641348263889</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45962.641348263889</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45962.641348263889</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45962.641348263889</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45962.641348263889</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45962.641348263889</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45962.641348263889</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45962.641348263889</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45962.641348263889</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45962.641348263889</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45962.641348263889</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45962.641348263889</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45962.641348263889</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45962.641348263889</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45962.641348263889</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45962.641348263889</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45962.641348263889</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45962.641348263889</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45962.641348263889</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45962.641348263889</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45962.641348263889</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45962.641348263889</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45962.641348263889</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45962.641348263889</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45962.641348263889</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45962.641348263889</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45962.641348263889</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45962.641348263889</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45962.641348263889</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45962.641348263889</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45962.641348263889</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45962.641348263889</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45962.641348263889</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45962.641348263889</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45962.641348263889</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45962.641348263889</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45962.641348263889</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45962.641348263889</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45962.641348263889</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45962.641348263889</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45962.641348263889</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45962.641348263889</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45962.641348263889</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45962.641348263889</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45962.641348263889</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45962.641348263889</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45962.641348263889</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45962.641348263889</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45962.641348263889</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45962.641348263889</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45962.641348263889</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45962.641348263889</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45962.641348263889</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45962.641348263889</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45962.641348263889</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45962.641348263889</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45962.641348263889</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45962.641348263889</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45962.641348263889</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45962.641348263889</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45962.641348263889</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45962.641348263889</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45962.641348263889</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45962.641348263889</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45962.641348263889</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45962.641348263889</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45962.641348263889</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45962.641348263889</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45962.641348263889</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45962.641348263889</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45962.641348263889</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45962.641348263889</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45962.641348263889</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45962.641348263889</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45962.641348263889</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45962.641348263889</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45962.641348263889</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45962.641348263889</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45962.641348263889</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45962.641348263889</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45962.641348263889</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45962.641348263889</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45962.641348263889</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45962.641348263889</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45962.641348263889</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45962.641348263889</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45962.641348263889</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45962.641348263889</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45962.641348263889</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45962.641348263889</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45962.641348263889</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45962.641348263889</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45962.641348263889</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45962.641348263889</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45962.641348263889</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45962.641348263889</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45962.641348263889</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45962.641348263889</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45962.641348263889</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45962.641348263889</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45962.641348263889</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45962.641348263889</v>
      </c>
      <c r="H120" s="135"/>
      <c r="I120" s="133" t="str">
        <f>IFERROR(VLOOKUP(D120,DB!A:F,6,0),"")</f>
        <v/>
      </c>
      <c r="J120" s="133" t="str">
        <f>IFERROR(VLOOKUP(D120,DB!A:G,7,0),"")</f>
        <v/>
      </c>
      <c r="K120" s="137"/>
      <c r="L120" s="138" t="str">
        <f>IFERROR(VLOOKUP(D120,DB!A:I,9,0),"")</f>
        <v/>
      </c>
    </row>
    <row r="121" spans="1:12" ht="15" customHeight="1">
      <c r="A121" s="144"/>
      <c r="B121" s="145" t="str">
        <f>IFERROR(VLOOKUP(D121,DB!A:K,11,0),"")</f>
        <v/>
      </c>
      <c r="C121" s="145"/>
      <c r="D121" s="145"/>
      <c r="E121" s="146"/>
      <c r="F121" s="147"/>
      <c r="G121" s="148">
        <f ca="1">IFERROR(NOW()-F121,"")</f>
        <v>45962.641348263889</v>
      </c>
      <c r="H121" s="147"/>
      <c r="I121" s="145" t="str">
        <f>IFERROR(VLOOKUP(D121,DB!A:F,6,0),"")</f>
        <v/>
      </c>
      <c r="J121" s="145" t="str">
        <f>IFERROR(VLOOKUP(D121,DB!A:G,7,0),"")</f>
        <v/>
      </c>
      <c r="K121" s="149"/>
      <c r="L121" s="150" t="str">
        <f>IFERROR(VLOOKUP(D121,DB!A:I,9,0),"")</f>
        <v/>
      </c>
    </row>
  </sheetData>
  <customSheetViews>
    <customSheetView guid="{F6042A99-DD27-4453-835D-0834D95730CC}" filter="1" showAutoFilter="1">
      <pageMargins left="0" right="0" top="0" bottom="0" header="0" footer="0"/>
      <autoFilter ref="B1:M1" xr:uid="{F4BB7138-6AC4-4D45-87AC-65FF969F5EEB}"/>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3"/>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137.64151030092762</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3.8992649305582745</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19205</v>
      </c>
      <c r="E5" s="113" t="s">
        <v>39021</v>
      </c>
      <c r="F5" s="114">
        <v>45962.50990740741</v>
      </c>
      <c r="G5" s="115">
        <f ca="1">IFERROR(NOW()-F5,"-")</f>
        <v>0.13144085647945758</v>
      </c>
      <c r="H5" s="114">
        <v>45962.496770833335</v>
      </c>
      <c r="I5" s="18" t="str">
        <f>IFERROR(VLOOKUP(D5,DB!A:F,6,0),"")</f>
        <v>SCECO</v>
      </c>
      <c r="J5" s="18" t="str">
        <f>IFERROR(VLOOKUP(D5,DB!A:G,7,0),"")</f>
        <v>Dead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45962.641348263889</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45962.641348263889</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45962.641348263889</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60"/>
      <c r="B9" s="161" t="str">
        <f>IFERROR(VLOOKUP(D9,DB!A:K,11,0),"")</f>
        <v/>
      </c>
      <c r="C9" s="161"/>
      <c r="D9" s="161"/>
      <c r="E9" s="162"/>
      <c r="F9" s="163"/>
      <c r="G9" s="164">
        <f ca="1">IFERROR(NOW()-F9,"-")</f>
        <v>45962.641348263889</v>
      </c>
      <c r="H9" s="163"/>
      <c r="I9" s="161" t="str">
        <f>IFERROR(VLOOKUP(D9,DB!A:F,6,0),"")</f>
        <v/>
      </c>
      <c r="J9" s="161" t="str">
        <f>IFERROR(VLOOKUP(D9,DB!A:G,7,0),"")</f>
        <v/>
      </c>
      <c r="K9" s="165"/>
      <c r="L9" s="161" t="str">
        <f>IFERROR(VLOOKUP(D9,DB!A:I,9,0),"")</f>
        <v/>
      </c>
      <c r="M9" s="161"/>
      <c r="N9" s="161"/>
      <c r="O9" s="161"/>
      <c r="P9" s="161"/>
      <c r="Q9" s="161"/>
      <c r="R9" s="161"/>
      <c r="S9" s="161"/>
      <c r="T9" s="161"/>
      <c r="U9" s="161"/>
      <c r="V9" s="161"/>
      <c r="W9" s="161"/>
      <c r="X9" s="161"/>
      <c r="Y9" s="161"/>
      <c r="Z9" s="161"/>
      <c r="AA9" s="161"/>
      <c r="AB9" s="161"/>
      <c r="AC9" s="161"/>
      <c r="AD9" s="161"/>
      <c r="AE9" s="161"/>
      <c r="AF9" s="161"/>
      <c r="AG9" s="161"/>
      <c r="AH9" s="161"/>
      <c r="AI9" s="161"/>
      <c r="AJ9" s="161"/>
      <c r="AK9" s="161"/>
      <c r="AL9" s="161"/>
      <c r="AM9" s="161"/>
      <c r="AN9" s="161"/>
      <c r="AO9" s="161"/>
      <c r="AP9" s="161"/>
      <c r="AQ9" s="161"/>
      <c r="AR9" s="161"/>
      <c r="AS9" s="161"/>
      <c r="AT9" s="161"/>
      <c r="AU9" s="161"/>
      <c r="AV9" s="161"/>
      <c r="AW9" s="161"/>
      <c r="AX9" s="161"/>
      <c r="AY9" s="161"/>
      <c r="AZ9" s="161"/>
      <c r="BA9" s="161"/>
      <c r="BB9" s="161"/>
      <c r="BC9" s="161"/>
      <c r="BD9" s="161"/>
      <c r="BE9" s="161"/>
      <c r="BF9" s="161"/>
      <c r="BG9" s="161"/>
      <c r="BH9" s="161"/>
      <c r="BI9" s="161"/>
      <c r="BJ9" s="161"/>
      <c r="BK9" s="161"/>
      <c r="BL9" s="161"/>
      <c r="BM9" s="161"/>
      <c r="BN9" s="161"/>
      <c r="BO9" s="161"/>
      <c r="BP9" s="161"/>
      <c r="BQ9" s="161"/>
      <c r="BR9" s="161"/>
      <c r="BS9" s="161"/>
      <c r="BT9" s="161"/>
      <c r="BU9" s="161"/>
      <c r="BV9" s="161"/>
      <c r="BW9" s="161"/>
      <c r="BX9" s="161"/>
      <c r="BY9" s="161"/>
      <c r="BZ9" s="161"/>
      <c r="CA9" s="161"/>
      <c r="CB9" s="161"/>
      <c r="CC9" s="161"/>
      <c r="CD9" s="161"/>
      <c r="CE9" s="161"/>
      <c r="CF9" s="161"/>
      <c r="CG9" s="161"/>
      <c r="CH9" s="161"/>
      <c r="CI9" s="161"/>
      <c r="CJ9" s="166"/>
    </row>
    <row r="10" spans="1:88" ht="31.5" customHeight="1">
      <c r="A10" s="112"/>
      <c r="B10" s="18" t="str">
        <f>IFERROR(VLOOKUP(D10,DB!A:K,11,0),"")</f>
        <v/>
      </c>
      <c r="C10" s="18"/>
      <c r="D10" s="18"/>
      <c r="E10" s="113"/>
      <c r="F10" s="114"/>
      <c r="G10" s="115">
        <f ca="1">IFERROR(NOW()-F10,"-")</f>
        <v>45962.641348263889</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45962.641348263889</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45962.641348263889</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45962.641348263889</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45962.641348263889</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45962.641348263889</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45962.641348263889</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45962.641348263889</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45962.641348263889</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45962.641348263889</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45962.641348263889</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45962.641348263889</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45962.641348263889</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45962.641348263889</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45962.641348263889</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45962.641348263889</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45962.641348263889</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45962.641348263889</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45962.641348263889</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45962.641348263889</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45962.641348263889</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45962.641348263889</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45962.641348263889</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45962.641348263889</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45962.641348263889</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45962.641348263889</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45962.641348263889</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45962.641348263889</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45962.641348263889</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45962.641348263889</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45962.641348263889</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45962.641348263889</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45962.641348263889</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45962.641348263889</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45962.641348263889</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45962.641348263889</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45962.641348263889</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45962.641348263889</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45962.641348263889</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45962.641348263889</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45962.641348263889</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45962.641348263889</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45962.641348263889</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45962.641348263889</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45962.641348263889</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45962.641348263889</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45962.641348263889</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45962.641348263889</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45962.641348263889</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45962.641348263889</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45962.641348263889</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45962.641348263889</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45962.641348263889</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45962.641348263889</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45962.641348263889</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45962.641348263889</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45962.641348263889</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45962.641348263889</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45962.641348263889</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45962.641348263889</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45962.641348263889</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45962.641348263889</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45962.641348263889</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45962.641348263889</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45962.641348263889</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45962.641348263889</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45962.641348263889</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45962.641348263889</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45962.641348263889</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45962.641348263889</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45962.641348263889</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45962.641348263889</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45962.641348263889</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45962.641348263889</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45962.641348263889</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45962.641348263889</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45962.641348263889</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45962.641348263889</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45962.641348263889</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45962.641348263889</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45962.641348263889</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45962.641348263889</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45962.641348263889</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45962.641348263889</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45962.641348263889</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45962.641348263889</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45962.641348263889</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45962.641348263889</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45962.641348263889</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45962.641348263889</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45962.641348263889</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45962.641348263889</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45962.641348263889</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45962.641348263889</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45962.641348263889</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45962.641348263889</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45962.641348263889</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45962.641348263889</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45962.641348263889</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45962.641348263889</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45962.641348263889</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45962.641348263889</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45962.641348263889</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45962.641348263889</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45962.641348263889</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45962.641348263889</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45962.641348263889</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45962.641348263889</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45962.641348263889</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45962.641348263889</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45962.641348263889</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45962.641348263889</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45962.641348263889</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45962.641348263889</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45962.641348263889</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45962.641348263889</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45962.641348263889</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45962.641348263889</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45962.641348263889</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45962.641348263889</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45962.641348263889</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45962.641348263889</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45962.641348263889</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45962.641348263889</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45962.641348263889</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45962.641348263889</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45962.641348263889</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45962.641348263889</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45962.641348263889</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45962.641348263889</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45962.641348263889</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45962.641348263889</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45962.641348263889</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45962.641348263889</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45962.641348263889</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45962.641348263889</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45962.641348263889</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45962.641348263889</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45962.641348263889</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45962.641348263889</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45962.641348263889</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45962.641348263889</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45962.641348263889</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60"/>
      <c r="B153" s="161" t="str">
        <f>IFERROR(VLOOKUP(D153,DB!A:K,11,0),"")</f>
        <v/>
      </c>
      <c r="C153" s="161"/>
      <c r="D153" s="161"/>
      <c r="E153" s="162"/>
      <c r="F153" s="163"/>
      <c r="G153" s="164">
        <f ca="1">IFERROR(NOW()-F153,"-")</f>
        <v>45962.641348263889</v>
      </c>
      <c r="H153" s="163"/>
      <c r="I153" s="161" t="str">
        <f>IFERROR(VLOOKUP(D153,DB!A:F,6,0),"")</f>
        <v/>
      </c>
      <c r="J153" s="161" t="str">
        <f>IFERROR(VLOOKUP(D153,DB!A:G,7,0),"")</f>
        <v/>
      </c>
      <c r="K153" s="165"/>
      <c r="L153" s="161" t="str">
        <f>IFERROR(VLOOKUP(D153,DB!A:I,9,0),"")</f>
        <v/>
      </c>
      <c r="M153" s="161"/>
      <c r="N153" s="161"/>
      <c r="O153" s="161"/>
      <c r="P153" s="161"/>
      <c r="Q153" s="161"/>
      <c r="R153" s="161"/>
      <c r="S153" s="161"/>
      <c r="T153" s="161"/>
      <c r="U153" s="161"/>
      <c r="V153" s="161"/>
      <c r="W153" s="161"/>
      <c r="X153" s="161"/>
      <c r="Y153" s="161"/>
      <c r="Z153" s="161"/>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c r="AW153" s="161"/>
      <c r="AX153" s="161"/>
      <c r="AY153" s="161"/>
      <c r="AZ153" s="161"/>
      <c r="BA153" s="161"/>
      <c r="BB153" s="161"/>
      <c r="BC153" s="161"/>
      <c r="BD153" s="161"/>
      <c r="BE153" s="161"/>
      <c r="BF153" s="161"/>
      <c r="BG153" s="161"/>
      <c r="BH153" s="161"/>
      <c r="BI153" s="161"/>
      <c r="BJ153" s="161"/>
      <c r="BK153" s="161"/>
      <c r="BL153" s="161"/>
      <c r="BM153" s="161"/>
      <c r="BN153" s="161"/>
      <c r="BO153" s="161"/>
      <c r="BP153" s="161"/>
      <c r="BQ153" s="161"/>
      <c r="BR153" s="161"/>
      <c r="BS153" s="161"/>
      <c r="BT153" s="161"/>
      <c r="BU153" s="161"/>
      <c r="BV153" s="161"/>
      <c r="BW153" s="161"/>
      <c r="BX153" s="161"/>
      <c r="BY153" s="161"/>
      <c r="BZ153" s="161"/>
      <c r="CA153" s="161"/>
      <c r="CB153" s="161"/>
      <c r="CC153" s="161"/>
      <c r="CD153" s="161"/>
      <c r="CE153" s="161"/>
      <c r="CF153" s="161"/>
      <c r="CG153" s="161"/>
      <c r="CH153" s="161"/>
      <c r="CI153" s="161"/>
      <c r="CJ153" s="166"/>
    </row>
  </sheetData>
  <dataValidations count="2">
    <dataValidation allowBlank="1" showInputMessage="1" showErrorMessage="1" sqref="E1" xr:uid="{4D935161-CDD3-4592-B877-3FB59C99E142}"/>
    <dataValidation type="list" allowBlank="1" showInputMessage="1" showErrorMessage="1" sqref="E3:E15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45962.641348263889</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45962.641348263889</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45962.641348263889</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45962.641348263889</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45962.641348263889</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45962.641348263889</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45962.641348263889</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45962.641348263889</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45962.641348263889</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45962.641348263889</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45962.641348263889</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45962.641348263889</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45962.641348263889</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45962.641348263889</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45962.641348263889</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45962.641348263889</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45962.641348263889</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45962.641348263889</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45962.641348263889</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45962.641348263889</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45962.641348263889</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45962.641348263889</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45962.641348263889</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45962.641348263889</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45962.641348263889</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45962.641348263889</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45962.641348263889</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45962.641348263889</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45962.641348263889</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45962.641348263889</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45962.641348263889</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45962.641348263889</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45962.641348263889</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45962.641348263889</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45962.641348263889</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45962.641348263889</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45962.641348263889</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45962.641348263889</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45962.641348263889</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45962.641348263889</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45962.641348263889</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45962.641348263889</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45962.641348263889</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45962.641348263889</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45962.641348263889</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45962.641348263889</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45962.641348263889</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45962.641348263889</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45962.641348263889</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45962.641348263889</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45962.641348263889</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45962.641348263889</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45962.641348263889</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45962.641348263889</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45962.641348263889</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45962.641348263889</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45962.641348263889</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45962.641348263889</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45962.641348263889</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45962.641348263889</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45962.641348263889</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45962.641348263889</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45962.641348263889</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45962.641348263889</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45962.641348263889</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45962.641348263889</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45962.641348263889</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45962.641348263889</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45962.641348263889</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45962.641348263889</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45962.641348263889</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45962.641348263889</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45962.641348263889</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45962.641348263889</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45962.641348263889</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45962.641348263889</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45962.641348263889</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45962.641348263889</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45962.641348263889</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45962.641348263889</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45962.641348263889</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45962.641348263889</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45962.641348263889</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45962.641348263889</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45962.641348263889</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45962.641348263889</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45962.641348263889</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45962.641348263889</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45962.641348263889</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45962.641348263889</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45962.641348263889</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45962.641348263889</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45962.641348263889</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45962.641348263889</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45962.641348263889</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45962.641348263889</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45962.641348263889</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45962.641348263889</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45962.641348263889</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45962.641348263889</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45962.641348263889</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45962.641348263889</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45962.641348263889</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45962.641348263889</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45962.641348263889</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45962.641348263889</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45962.641348263889</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45962.641348263889</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45962.641348263889</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45962.641348263889</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45962.641348263889</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45962.641348263889</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45962.641348263889</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45962.641348263889</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45962.641348263889</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45962.641348263889</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45962.641348263889</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45962.641348263889</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45962.641348263889</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45962.641348263889</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45962.641348263889</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45962.641348263889</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45962.641348263889</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45962.641348263889</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45962.641348263889</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45962.641348263889</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45962.641348263889</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45962.641348263889</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45962.641348263889</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45962.641348263889</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45962.641348263889</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45962.641348263889</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45962.641348263889</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45962.641348263889</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45962.641348263889</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45962.641348263889</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45962.641348263889</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45962.641348263889</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45962.641348263889</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45962.641348263889</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45962.641348263889</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45962.641348263889</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45962.641348263889</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45962.641348263889</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45962.641348263889</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45962.641348263889</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45962.641348263889</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45962.641348263889</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45962.641348263889</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45962.641348263889</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45962.641348263889</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45962.641348263889</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45962.641348263889</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45962.641348263889</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45962.641348263889</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45962.641348263889</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45962.641348263889</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45962.641348263889</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45962.641348263889</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45962.641348263889</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45962.641348263889</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45962.641348263889</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45962.641348263889</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45962.641348263889</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45962.641348263889</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45962.641348263889</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45962.641348263889</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45962.641348263889</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45962.641348263889</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45962.641348263889</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45962.641348263889</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45962.641348263889</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45962.641348263889</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45962.641348263889</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45962.641348263889</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45962.641348263889</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45962.641348263889</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45962.641348263889</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45962.641348263889</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45962.641348263889</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45962.641348263889</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45962.641348263889</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45962.641348263889</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45962.641348263889</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45962.641348263889</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45962.641348263889</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45962.641348263889</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45962.641348263889</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45962.641348263889</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45962.641348263889</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45962.641348263889</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45962.641348263889</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45962.641348263889</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45962.641348263889</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45962.641348263889</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45962.641348263889</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45962.641348263889</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45962.641348263889</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45962.641348263889</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45962.641348263889</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45962.641348263889</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45962.641348263889</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45962.641348263889</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45962.641348263889</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45962.641348263889</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45962.641348263889</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45962.641348263889</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45962.641348263889</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45962.641348263889</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45962.641348263889</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45962.641348263889</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45962.641348263889</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45962.641348263889</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45962.641348263889</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45962.641348263889</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45962.641348263889</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45962.641348263889</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45962.641348263889</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45962.641348263889</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45962.641348263889</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45962.641348263889</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45962.641348263889</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45962.641348263889</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45962.641348263889</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45962.641348263889</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45962.641348263889</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45962.641348263889</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45962.641348263889</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45962.641348263889</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45962.641348263889</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45962.641348263889</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45962.641348263889</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45962.641348263889</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45962.641348263889</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45962.641348263889</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45962.641348263889</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45962.641348263889</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45962.641348263889</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45962.641348263889</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45962.641348263889</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45962.641348263889</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45962.641348263889</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45962.641348263889</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45962.641348263889</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45962.641348263889</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45962.641348263889</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45962.641348263889</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45962.641348263889</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45962.641348263889</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45962.641348263889</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45962.641348263889</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45962.641348263889</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45962.641348263889</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45962.641348263889</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45962.641348263889</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45962.641348263889</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45962.641348263889</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45962.641348263889</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45962.641348263889</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45962.641348263889</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45962.641348263889</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45962.641348263889</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45962.641348263889</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45962.641348263889</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45962.641348263889</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45962.641348263889</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45962.641348263889</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45962.641348263889</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45962.641348263889</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45962.641348263889</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45962.641348263889</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45962.641348263889</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45962.641348263889</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45962.641348263889</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45962.641348263889</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45962.641348263889</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45962.641348263889</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45962.641348263889</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45962.641348263889</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45962.641348263889</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45962.641348263889</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45962.641348263889</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45962.641348263889</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45962.641348263889</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45962.641348263889</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45962.641348263889</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45962.641348263889</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45962.641348263889</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45962.641348263889</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45962.641348263889</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45962.641348263889</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45962.641348263889</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45962.641348263889</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45962.641348263889</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45962.641348263889</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45962.641348263889</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45962.641348263889</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45962.641348263889</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45962.641348263889</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45962.641348263889</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45962.641348263889</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45962.641348263889</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45962.641348263889</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45962.641348263889</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45962.641348263889</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45962.641348263889</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45962.641348263889</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45962.641348263889</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45962.641348263889</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45962.641348263889</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45962.641348263889</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45962.641348263889</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45962.641348263889</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45962.641348263889</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45962.641348263889</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45962.641348263889</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45962.641348263889</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45962.641348263889</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45962.641348263889</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45962.641348263889</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45962.641348263889</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45962.641348263889</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45962.641348263889</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45962.641348263889</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45962.641348263889</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45962.641348263889</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45962.641348263889</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45962.641348263889</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45962.641348263889</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45962.641348263889</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45962.641348263889</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45962.641348263889</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45962.641348263889</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45962.641348263889</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45962.641348263889</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45962.641348263889</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45962.641348263889</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45962.641348263889</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45962.641348263889</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45962.641348263889</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45962.641348263889</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45962.641348263889</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45962.641348263889</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45962.641348263889</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45962.641348263889</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45962.641348263889</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45962.641348263889</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45962.641348263889</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45962.641348263889</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45962.641348263889</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45962.641348263889</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45962.641348263889</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45962.641348263889</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45962.641348263889</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45962.641348263889</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45962.641348263889</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45962.641348263889</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45962.641348263889</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45962.641348263889</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45962.641348263889</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45962.641348263889</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45962.641348263889</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45962.641348263889</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45962.641348263889</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45962.641348263889</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45962.641348263889</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45962.641348263889</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45962.641348263889</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45962.641348263889</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45962.641348263889</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45962.641348263889</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45962.641348263889</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45962.641348263889</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45962.641348263889</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45962.641348263889</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45962.641348263889</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45962.641348263889</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45962.641348263889</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45962.641348263889</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45962.641348263889</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45962.641348263889</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45962.641348263889</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45962.641348263889</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45962.641348263889</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45962.641348263889</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45962.641348263889</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45962.641348263889</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45962.641348263889</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45962.641348263889</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45962.641348263889</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45962.641348263889</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45962.641348263889</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45962.641348263889</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45962.641348263889</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45962.641348263889</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45962.641348263889</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45962.641348263889</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45962.641348263889</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45962.641348263889</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45962.641348263889</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45962.641348263889</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45962.641348263889</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45962.641348263889</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45962.641348263889</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45962.641348263889</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45962.641348263889</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45962.641348263889</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45962.641348263889</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45962.641348263889</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45962.641348263889</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45962.641348263889</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45962.641348263889</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45962.641348263889</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45962.641348263889</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45962.641348263889</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45962.641348263889</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45962.641348263889</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45962.641348263889</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45962.641348263889</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45962.641348263889</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45962.641348263889</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45962.641348263889</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45962.641348263889</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45962.641348263889</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45962.641348263889</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45962.641348263889</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45962.641348263889</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45962.641348263889</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45962.641348263889</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45962.641348263889</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45962.641348263889</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45962.641348263889</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45962.641348263889</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45962.641348263889</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45962.641348263889</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45962.641348263889</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45962.641348263889</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45962.641348263889</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45962.641348263889</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45962.641348263889</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45962.641348263889</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45962.641348263889</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45962.641348263889</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45962.641348263889</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45962.641348263889</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45962.641348263889</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45962.641348263889</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45962.641348263889</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45962.641348263889</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45962.641348263889</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45962.641348263889</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45962.641348263889</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45962.641348263889</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45962.641348263889</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45962.641348263889</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45962.641348263889</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45962.641348263889</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45962.641348263889</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45962.641348263889</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45962.641348263889</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45962.641348263889</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45962.641348263889</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45962.641348263889</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45962.641348263889</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45962.641348263889</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45962.641348263889</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45962.641348263889</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45962.641348263889</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45962.641348263889</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45962.641348263889</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45962.641348263889</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45962.641348263889</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45962.641348263889</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45962.641348263889</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45962.641348263889</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45962.641348263889</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45962.641348263889</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45962.641348263889</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45962.641348263889</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45962.641348263889</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45962.641348263889</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45962.641348263889</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45962.641348263889</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45962.641348263889</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45962.641348263889</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45962.641348263889</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45962.641348263889</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45962.641348263889</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45962.641348263889</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45962.641348263889</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45962.641348263889</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45962.641348263889</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45962.641348263889</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45962.641348263889</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45962.641348263889</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45962.641348263889</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45962.641348263889</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45962.641348263889</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45962.641348263889</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45962.641348263889</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45962.641348263889</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45962.641348263889</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45962.641348263889</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45962.641348263889</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45962.641348263889</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45962.641348263889</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45962.641348263889</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45962.641348263889</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45962.641348263889</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45962.641348263889</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45962.641348263889</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45962.641348263889</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45962.641348263889</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45962.641348263889</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45962.641348263889</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45962.641348263889</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45962.641348263889</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45962.641348263889</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45962.641348263889</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45962.641348263889</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45962.641348263889</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45962.641348263889</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45962.641348263889</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45962.641348263889</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45962.641348263889</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45962.641348263889</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45962.641348263889</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45962.641348263889</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45962.641348263889</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45962.641348263889</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45962.641348263889</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45962.641348263889</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45962.641348263889</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45962.641348263889</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45962.641348263889</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45962.641348263889</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45962.641348263889</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45962.641348263889</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45962.641348263889</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45962.641348263889</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45962.641348263889</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45962.641348263889</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45962.641348263889</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45962.641348263889</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45962.641348263889</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45962.641348263889</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45962.641348263889</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45962.641348263889</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45962.641348263889</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45962.641348263889</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45962.641348263889</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45962.641348263889</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45962.641348263889</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45962.641348263889</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45962.641348263889</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45962.641348263889</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45962.641348263889</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45962.641348263889</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45962.641348263889</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45962.641348263889</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45962.641348263889</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45962.641348263889</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45962.641348263889</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45962.641348263889</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45962.641348263889</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45962.641348263889</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45962.641348263889</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45962.641348263889</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45962.641348263889</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45962.641348263889</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45962.641348263889</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45962.641348263889</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45962.641348263889</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45962.641348263889</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45962.641348263889</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45962.641348263889</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45962.641348263889</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45962.641348263889</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45962.641348263889</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45962.641348263889</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45962.641348263889</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45962.641348263889</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45962.641348263889</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45962.641348263889</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45962.641348263889</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45962.641348263889</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45962.641348263889</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45962.641348263889</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45962.641348263889</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45962.641348263889</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45962.641348263889</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45962.641348263889</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45962.641348263889</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45962.641348263889</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45962.641348263889</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45962.641348263889</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45962.641348263889</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45962.641348263889</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45962.641348263889</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45962.641348263889</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45962.641348263889</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45962.641348263889</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45962.641348263889</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45962.641348263889</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45962.641348263889</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45962.641348263889</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45962.641348263889</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45962.641348263889</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45962.641348263889</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45962.641348263889</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45962.641348263889</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45962.641348263889</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45962.641348263889</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45962.641348263889</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45962.641348263889</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45962.641348263889</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45962.641348263889</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45962.641348263889</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45962.641348263889</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45962.641348263889</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45962.641348263889</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45962.641348263889</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45962.641348263889</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45962.641348263889</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45962.641348263889</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45962.641348263889</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45962.641348263889</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45962.641348263889</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45962.641348263889</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45962.641348263889</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45962.641348263889</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45962.641348263889</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45962.641348263889</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45962.641348263889</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45962.641348263889</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45962.641348263889</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45962.641348263889</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45962.641348263889</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45962.641348263889</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45962.641348263889</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45962.641348263889</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45962.641348263889</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45962.641348263889</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45962.641348263889</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45962.641348263889</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45962.641348263889</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45962.641348263889</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45962.641348263889</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45962.641348263889</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45962.641348263889</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45962.641348263889</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45962.641348263889</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45962.641348263889</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45962.641348263889</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45962.641348263889</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45962.641348263889</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45962.641348263889</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45962.641348263889</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45962.641348263889</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45962.641348263889</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45962.641348263889</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45962.641348263889</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45962.641348263889</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45962.641348263889</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45962.641348263889</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45962.641348263889</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45962.641348263889</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45962.641348263889</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45962.641348263889</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45962.641348263889</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45962.641348263889</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45962.641348263889</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45962.641348263889</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45962.641348263889</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45962.641348263889</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45962.641348263889</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45962.641348263889</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45962.641348263889</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45962.641348263889</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45962.641348263889</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45962.641348263889</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45962.641348263889</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45962.641348263889</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45962.641348263889</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45962.641348263889</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45962.641348263889</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45962.641348263889</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45962.641348263889</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45962.641348263889</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45962.641348263889</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45962.641348263889</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45962.641348263889</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45962.641348263889</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45962.641348263889</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45962.641348263889</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45962.641348263889</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45962.641348263889</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45962.641348263889</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45962.641348263889</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45962.641348263889</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45962.641348263889</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45962.641348263889</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45962.641348263889</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45962.641348263889</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45962.641348263889</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45962.641348263889</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45962.641348263889</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45962.641348263889</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45962.641348263889</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45962.641348263889</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45962.641348263889</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45962.641348263889</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45962.641348263889</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45962.641348263889</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45962.641348263889</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45962.641348263889</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45962.641348263889</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45962.641348263889</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45962.641348263889</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45962.641348263889</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45962.641348263889</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45962.641348263889</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45962.641348263889</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45962.641348263889</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45962.641348263889</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45962.641348263889</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45962.641348263889</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45962.641348263889</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45962.641348263889</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45962.641348263889</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45962.641348263889</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45962.641348263889</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45962.641348263889</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45962.641348263889</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45962.641348263889</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45962.641348263889</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45962.641348263889</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45962.641348263889</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45962.641348263889</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45962.641348263889</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45962.641348263889</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45962.641348263889</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45962.641348263889</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45962.641348263889</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45962.641348263889</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45962.641348263889</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45962.641348263889</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45962.641348263889</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45962.641348263889</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45962.641348263889</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45962.641348263889</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45962.641348263889</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45962.641348263889</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45962.641348263889</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45962.641348263889</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45962.641348263889</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45962.641348263889</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45962.641348263889</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45962.641348263889</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45962.641348263889</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45962.641348263889</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45962.641348263889</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45962.641348263889</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45962.641348263889</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45962.641348263889</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45962.641348263889</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45962.641348263889</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45962.641348263889</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45962.641348263889</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45962.641348263889</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45962.641348263889</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45962.641348263889</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45962.641348263889</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45962.641348263889</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45962.641348263889</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45962.641348263889</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45962.641348263889</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45962.641348263889</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45962.641348263889</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45962.641348263889</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45962.641348263889</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45962.641348263889</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45962.641348263889</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45962.641348263889</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45962.641348263889</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45962.641348263889</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45962.641348263889</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45962.641348263889</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45962.641348263889</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45962.641348263889</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45962.641348263889</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45962.641348263889</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45962.641348263889</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45962.641348263889</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45962.641348263889</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45962.641348263889</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45962.641348263889</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45962.641348263889</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45962.641348263889</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45962.641348263889</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45962.641348263889</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45962.641348263889</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45962.641348263889</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45962.641348263889</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45962.641348263889</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45962.641348263889</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45962.641348263889</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45962.641348263889</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45962.641348263889</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45962.641348263889</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45962.641348263889</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45962.641348263889</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45962.641348263889</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45962.641348263889</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45962.641348263889</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45962.641348263889</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45962.641348263889</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45962.641348263889</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45962.641348263889</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45962.641348263889</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45962.641348263889</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45962.641348263889</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45962.641348263889</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45962.641348263889</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45962.641348263889</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45962.641348263889</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45962.641348263889</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45962.641348263889</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45962.641348263889</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45962.641348263889</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45962.641348263889</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45962.641348263889</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45962.641348263889</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45962.641348263889</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45962.641348263889</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45962.641348263889</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45962.641348263889</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45962.641348263889</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45962.641348263889</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45962.641348263889</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45962.641348263889</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45962.641348263889</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45962.641348263889</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45962.641348263889</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45962.641348263889</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45962.641348263889</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45962.641348263889</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45962.641348263889</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45962.641348263889</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45962.641348263889</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45962.641348263889</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45962.641348263889</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45962.641348263889</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45962.641348263889</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45962.641348263889</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45962.641348263889</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45962.641348263889</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45962.641348263889</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45962.641348263889</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45962.641348263889</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45962.641348263889</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45962.641348263889</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45962.641348263889</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45962.641348263889</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45962.641348263889</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45962.641348263889</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45962.641348263889</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45962.641348263889</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45962.641348263889</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45962.641348263889</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45962.641348263889</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45962.641348263889</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45962.641348263889</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45962.641348263889</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45962.641348263889</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45962.641348263889</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45962.641348263889</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45962.641348263889</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45962.641348263889</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45962.641348263889</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45962.641348263889</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45962.641348263889</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45962.641348263889</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45962.641348263889</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45962.641348263889</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45962.641348263889</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45962.641348263889</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45962.641348263889</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45962.641348263889</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45962.641348263889</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45962.641348263889</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45962.641348263889</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45962.641348263889</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45962.641348263889</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45962.641348263889</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45962.641348263889</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45962.641348263889</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45962.641348263889</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45962.641348263889</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45962.641348263889</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45962.641348263889</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45962.641348263889</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45962.641348263889</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45962.641348263889</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45962.641348263889</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45962.641348263889</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45962.641348263889</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45962.641348263889</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45962.641348263889</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45962.641348263889</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45962.641348263889</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45962.641348263889</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45962.641348263889</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45962.641348263889</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45962.641348263889</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45962.641348263889</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45962.641348263889</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45962.641348263889</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45962.641348263889</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45962.641348263889</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45962.641348263889</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45962.641348263889</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45962.641348263889</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45962.641348263889</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45962.641348263889</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45962.641348263889</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45962.641348263889</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45962.641348263889</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45962.641348263889</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45962.641348263889</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45962.641348263889</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45962.641348263889</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45962.641348263889</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45962.641348263889</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45962.641348263889</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45962.641348263889</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45962.641348263889</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45962.641348263889</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45962.641348263889</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45962.641348263889</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45962.641348263889</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45962.641348263889</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45962.641348263889</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45962.641348263889</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45962.641348263889</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45962.641348263889</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45962.641348263889</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45962.641348263889</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45962.641348263889</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45962.641348263889</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45962.641348263889</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45962.641348263889</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45962.641348263889</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45962.641348263889</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45962.641348263889</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45962.641348263889</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45962.641348263889</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45962.641348263889</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45962.641348263889</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45962.641348263889</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45962.641348263889</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45962.641348263889</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45962.641348263889</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45962.641348263889</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45962.641348263889</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45962.641348263889</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45962.641348263889</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45962.641348263889</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45962.641348263889</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45962.641348263889</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45962.641348263889</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45962.641348263889</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45962.641348263889</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45962.641348263889</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45962.641348263889</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45962.641348263889</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45962.641348263889</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45962.641348263889</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45962.641348263889</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45962.641348263889</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45962.641348263889</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45962.641348263889</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45962.641348263889</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45962.641348263889</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45962.641348263889</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45962.641348263889</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45962.641348263889</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45962.641348263889</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45962.641348263889</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45962.641348263889</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45962.641348263889</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45962.641348263889</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45962.641348263889</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45962.641348263889</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45962.641348263889</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45962.641348263889</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45962.641348263889</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45962.641348263889</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45962.641348263889</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45962.641348263889</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45962.641348263889</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45962.641348263889</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45962.641348263889</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45962.641348263889</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45962.641348263889</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45962.641348263889</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45962.641348263889</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45962.641348263889</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45962.641348263889</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45962.641348263889</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45962.641348263889</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45962.641348263889</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45962.641348263889</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45962.641348263889</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45962.641348263889</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45962.641348263889</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45962.641348263889</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45962.641348263889</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45962.641348263889</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45962.641348263889</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45962.641348263889</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45962.641348263889</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45962.641348263889</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45962.641348263889</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45962.641348263889</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45962.641348263889</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45962.641348263889</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45962.641348263889</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45962.641348263889</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45962.641348263889</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45962.641348263889</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45962.641348263889</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45962.641348263889</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45962.641348263889</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45962.641348263889</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45962.641348263889</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45962.641348263889</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45962.641348263889</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45962.641348263889</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45962.641348263889</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45962.641348263889</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45962.641348263889</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45962.641348263889</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45962.641348263889</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45962.641348263889</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45962.641348263889</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45962.641348263889</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45962.641348263889</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45962.641348263889</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45962.641348263889</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45962.641348263889</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45962.641348263889</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45962.641348263889</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45962.641348263889</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45962.641348263889</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45962.641348263889</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45962.641348263889</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45962.641348263889</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45962.641348263889</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45962.641348263889</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45962.641348263889</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45962.641348263889</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45962.641348263889</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45962.641348263889</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45962.641348263889</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45962.641348263889</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45962.641348263889</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45962.641348263889</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45962.641348263889</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45962.641348263889</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45962.641348263889</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45962.641348263889</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45962.641348263889</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45962.641348263889</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45962.641348263889</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45962.641348263889</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45962.641348263889</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45962.641348263889</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45962.641348263889</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45962.641348263889</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45962.641348263889</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45962.641348263889</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45962.641348263889</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45962.641348263889</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45962.641348263889</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45962.641348263889</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45962.641348263889</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45962.641348263889</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45962.641348263889</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45962.641348263889</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259.16063067129289</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1.6725982638890855</v>
      </c>
      <c r="H3" s="122">
        <v>45960.963101851848</v>
      </c>
      <c r="I3" s="118" t="str">
        <f>IFERROR(VLOOKUP(D3,DB!A:F,6,0),"")</f>
        <v>SCECO</v>
      </c>
      <c r="J3" s="118" t="str">
        <f>IFERROR(VLOOKUP(D3,DB!A:G,7,0),"")</f>
        <v>Weak</v>
      </c>
      <c r="K3" s="124" t="s">
        <v>39114</v>
      </c>
      <c r="L3" s="120" t="str">
        <f>IFERROR(VLOOKUP(D3,DB!A:I,9,0),"")</f>
        <v>Latis</v>
      </c>
    </row>
    <row r="4" spans="1:16" ht="15" customHeight="1">
      <c r="A4" s="118"/>
      <c r="B4" s="118" t="str">
        <f>IFERROR(VLOOKUP(D4,DB!A:K,11,0),"")</f>
        <v/>
      </c>
      <c r="C4" s="119"/>
      <c r="D4" s="120"/>
      <c r="E4" s="97"/>
      <c r="F4" s="122"/>
      <c r="G4" s="123">
        <f ca="1">IFERROR(NOW()-F4,"")</f>
        <v>45962.641348263889</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45962.641348263889</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45962.641348263889</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45962.641348263889</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45962.641348263889</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45962.641348263889</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45962.641348263889</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45962.641348263889</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45962.641348263889</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45962.641348263889</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45962.641348263889</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45962.641348263889</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45962.641348263889</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45962.641348263889</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45962.641348263889</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45962.641348263889</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45962.641348263889</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45962.641348263889</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45962.641348263889</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45962.641348263889</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45962.641348263889</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45962.641348263889</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45962.641348263889</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45962.641348263889</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45962.641348263889</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45962.641348263889</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45962.641348263889</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45962.641348263889</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45962.641348263889</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45962.641348263889</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45962.641348263889</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45962.641348263889</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45962.641348263889</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45962.641348263889</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45962.641348263889</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45962.641348263889</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45962.641348263889</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45962.641348263889</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45962.641348263889</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45962.641348263889</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45962.641348263889</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45962.641348263889</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45962.641348263889</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45962.641348263889</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45962.641348263889</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45962.641348263889</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45962.641348263889</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45962.641348263889</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45962.641348263889</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45962.641348263889</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45962.641348263889</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45962.641348263889</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45962.641348263889</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45962.641348263889</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45962.641348263889</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45962.641348263889</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45962.641348263889</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45962.641348263889</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45962.641348263889</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45962.641348263889</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45962.641348263889</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45962.641348263889</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45962.641348263889</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45962.641348263889</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45962.641348263889</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45962.641348263889</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45962.641348263889</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45962.641348263889</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45962.641348263889</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45962.641348263889</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45962.641348263889</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45962.641348263889</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45962.641348263889</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45962.641348263889</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45962.641348263889</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45962.641348263889</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45962.641348263889</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45962.641348263889</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45962.641348263889</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45962.641348263889</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45962.641348263889</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45962.641348263889</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45962.641348263889</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45962.641348263889</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45962.641348263889</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45962.641348263889</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45962.641348263889</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45962.641348263889</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45962.641348263889</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45962.641348263889</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45962.641348263889</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45962.641348263889</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45962.641348263889</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45962.641348263889</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45962.641348263889</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45962.641348263889</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45962.641348263889</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45962.641348263889</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45962.641348263889</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45962.641348263889</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45962.641348263889</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45962.641348263889</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45962.641348263889</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45962.641348263889</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45962.641348263889</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45962.641348263889</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45962.641348263889</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45962.641348263889</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45962.641348263889</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45962.641348263889</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45962.641348263889</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tabSelected="1" workbookViewId="0">
      <selection activeCell="D6" sqref="D6: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70.809288078700774</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39102</v>
      </c>
      <c r="F3" s="38">
        <v>45926.188877314817</v>
      </c>
      <c r="G3" s="143">
        <f t="shared" ref="G3" ca="1" si="0">IFERROR(NOW()-F3,"")</f>
        <v>36.452470949072449</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39102</v>
      </c>
      <c r="F4" s="152">
        <v>45948.661111111112</v>
      </c>
      <c r="G4" s="153">
        <f ca="1">IFERROR(NOW()-F4,"")</f>
        <v>13.980237152776681</v>
      </c>
      <c r="H4" s="152">
        <v>45948.661111111112</v>
      </c>
      <c r="I4" s="151" t="str">
        <f>IFERROR(VLOOKUP(D4,DB!A:F,6,0),"")</f>
        <v>SCECO</v>
      </c>
      <c r="J4" s="151" t="str">
        <f>IFERROR(VLOOKUP(D4,DB!A:G,7,0),"")</f>
        <v>Dead</v>
      </c>
      <c r="K4" s="151" t="s">
        <v>39120</v>
      </c>
      <c r="L4" s="151" t="str">
        <f>IFERROR(VLOOKUP(D4,DB!A:I,9,0),"")</f>
        <v>Latis</v>
      </c>
    </row>
    <row r="5" spans="1:13" ht="15">
      <c r="A5" s="151"/>
      <c r="B5" s="151" t="str">
        <f>IFERROR(VLOOKUP(D5,DB!A:K,11,0),"")</f>
        <v/>
      </c>
      <c r="C5" s="151"/>
      <c r="D5" s="151"/>
      <c r="E5" s="151"/>
      <c r="F5" s="152"/>
      <c r="G5" s="153">
        <f ca="1">IFERROR(NOW()-F5,"")</f>
        <v>45962.641348263889</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45962.641348263889</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45962.641348263889</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45962.641348263889</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45962.641348263889</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45962.641348263889</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45962.641348263889</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45962.641348263889</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45962.641348263889</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45962.641348263889</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45962.641348263889</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45962.641348263889</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45962.641348263889</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45962.641348263889</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45962.641348263889</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45962.641348263889</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45962.641348263889</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45962.641348263889</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45962.641348263889</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45962.641348263889</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45962.641348263889</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45962.641348263889</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45962.641348263889</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45962.641348263889</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45962.641348263889</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45962.641348263889</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45962.641348263889</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45962.641348263889</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45962.641348263889</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45962.641348263889</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45962.641348263889</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45962.641348263889</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45962.641348263889</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45962.641348263889</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45962.641348263889</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45962.641348263889</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45962.641348263889</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45962.641348263889</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45962.641348263889</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45962.641348263889</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45962.641348263889</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45962.641348263889</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45962.641348263889</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45962.641348263889</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45962.641348263889</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45962.641348263889</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45962.641348263889</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45962.641348263889</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45962.641348263889</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45962.641348263889</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45962.641348263889</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45962.641348263889</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45962.641348263889</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45962.641348263889</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45962.641348263889</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45962.641348263889</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45962.641348263889</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45962.641348263889</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45962.641348263889</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45962.641348263889</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45962.641348263889</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45962.641348263889</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45962.641348263889</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45962.641348263889</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45962.641348263889</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45962.641348263889</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45962.641348263889</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45962.641348263889</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45962.641348263889</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45962.641348263889</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45962.641348263889</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45962.641348263889</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45962.641348263889</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45962.641348263889</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45962.641348263889</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45962.641348263889</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45962.641348263889</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45962.641348263889</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45962.641348263889</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45962.641348263889</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45962.641348263889</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45962.641348263889</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45962.641348263889</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45962.641348263889</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45962.641348263889</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45962.641348263889</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45962.641348263889</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45962.641348263889</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45962.641348263889</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45962.641348263889</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45962.641348263889</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45962.641348263889</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45962.641348263889</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45962.641348263889</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45962.641348263889</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45962.641348263889</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45962.641348263889</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45962.641348263889</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45962.641348263889</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45962.641348263889</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45962.641348263889</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45962.641348263889</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45962.641348263889</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45962.641348263889</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45962.641348263889</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45962.641348263889</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45962.641348263889</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45962.641348263889</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45962.641348263889</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45962.641348263889</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45962.641348263889</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45962.641348263889</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45962.641348263889</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45962.641348263889</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45962.641348263889</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45962.641348263889</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45962.641348263889</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45962.641348263889</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45962.641348263889</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45962.641348263889</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45962.641348263889</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45962.641348263889</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45962.641348263889</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45962.641348263889</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45962.641348263889</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45962.641348263889</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45962.641348263889</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45962.641348263889</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45962.641348263889</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45962.641348263889</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45962.641348263889</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45962.641348263889</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45962.641348263889</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45962.641348263889</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45962.641348263889</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45962.641348263889</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45962.641348263889</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45962.641348263889</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45962.641348263889</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45962.641348263889</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45962.641348263889</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45962.641348263889</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45962.641348263889</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45962.641348263889</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45962.641348263889</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45962.641348263889</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45962.641348263889</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45962.641348263889</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45962.641348263889</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45962.641348263889</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45962.641348263889</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45962.641348263889</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45962.641348263889</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45962.641348263889</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45962.641348263889</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45962.641348263889</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45962.641348263889</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45962.641348263889</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45962.641348263889</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45962.641348263889</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45962.641348263889</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45962.641348263889</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45962.641348263889</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45962.641348263889</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45962.641348263889</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45962.641348263889</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45962.641348263889</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45962.641348263889</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45962.641348263889</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45962.641348263889</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45962.641348263889</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45962.641348263889</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45962.641348263889</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45962.641348263889</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45962.641348263889</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45962.641348263889</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45962.641348263889</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45962.641348263889</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45962.641348263889</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45962.641348263889</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45962.641348263889</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45962.641348263889</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45962.641348263889</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45962.641348263889</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45962.641348263889</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45962.641348263889</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45962.641348263889</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45962.641348263889</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45962.641348263889</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45962.641348263889</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45962.641348263889</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45962.641348263889</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45962.641348263889</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45962.641348263889</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45962.641348263889</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45962.641348263889</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45962.641348263889</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45962.641348263889</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45962.641348263889</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45962.641348263889</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45962.641348263889</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45962.641348263889</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45962.641348263889</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45962.641348263889</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45962.641348263889</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45962.641348263889</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45962.641348263889</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45962.641348263889</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45962.641348263889</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45962.641348263889</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45962.641348263889</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45962.641348263889</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45962.641348263889</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45962.641348263889</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45962.641348263889</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45962.641348263889</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45962.641348263889</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45962.641348263889</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45962.641348263889</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45962.641348263889</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45962.641348263889</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45962.641348263889</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45962.641348263889</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45962.641348263889</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45962.641348263889</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45962.641348263889</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45962.641348263889</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45962.641348263889</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45962.641348263889</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45962.641348263889</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45962.641348263889</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45962.641348263889</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45962.641348263889</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45962.641348263889</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45962.641348263889</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45962.641348263889</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45962.641348263889</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45962.641348263889</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45962.641348263889</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45962.641348263889</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45962.641348263889</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45962.641348263889</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45962.641348263889</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45962.641348263889</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45962.641348263889</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45962.641348263889</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45962.641348263889</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45962.641348263889</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45962.641348263889</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45962.641348263889</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45962.641348263889</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45962.641348263889</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45962.641348263889</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45962.641348263889</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45962.641348263889</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45962.641348263889</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45962.641348263889</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45962.641348263889</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45962.641348263889</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45962.641348263889</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45962.641348263889</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45962.641348263889</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45962.641348263889</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45962.641348263889</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45962.641348263889</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45962.641348263889</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45962.641348263889</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45962.641348263889</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45962.641348263889</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45962.641348263889</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45962.641348263889</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45962.641348263889</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45962.641348263889</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45962.641348263889</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45962.641348263889</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45962.641348263889</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45962.641348263889</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45962.641348263889</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45962.641348263889</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45962.641348263889</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45962.641348263889</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45962.641348263889</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45962.641348263889</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45962.641348263889</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45962.641348263889</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45962.641348263889</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45962.641348263889</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45962.641348263889</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45962.641348263889</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45962.641348263889</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45962.641348263889</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45962.641348263889</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45962.641348263889</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45962.641348263889</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45962.641348263889</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45962.641348263889</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45962.641348263889</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45962.641348263889</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45962.641348263889</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45962.641348263889</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45962.641348263889</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45962.641348263889</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45962.641348263889</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45962.641348263889</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45962.641348263889</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45962.641348263889</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45962.641348263889</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45962.641348263889</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45962.641348263889</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45962.641348263889</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45962.641348263889</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45962.641348263889</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45962.641348263889</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45962.641348263889</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45962.641348263889</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45962.641348263889</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45962.641348263889</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45962.641348263889</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45962.641348263889</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45962.641348263889</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45962.641348263889</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45962.641348263889</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45962.641348263889</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45962.641348263889</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45962.641348263889</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45962.641348263889</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45962.641348263889</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45962.641348263889</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45962.641348263889</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45962.641348263889</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45962.641348263889</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45962.641348263889</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45962.641348263889</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45962.641348263889</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45962.641348263889</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45962.641348263889</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45962.641348263889</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45962.641348263889</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45962.641348263889</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45962.641348263889</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45962.641348263889</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45962.641348263889</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45962.641348263889</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45962.641348263889</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45962.641348263889</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45962.641348263889</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45962.641348263889</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45962.641348263889</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45962.641348263889</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45962.641348263889</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45962.641348263889</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45962.641348263889</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45962.641348263889</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45962.641348263889</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45962.641348263889</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45962.641348263889</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45962.641348263889</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45962.641348263889</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45962.641348263889</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45962.641348263889</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45962.641348263889</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45962.641348263889</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45962.641348263889</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45962.641348263889</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45962.641348263889</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45962.641348263889</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45962.641348263889</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45962.641348263889</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45962.641348263889</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45962.641348263889</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45962.641348263889</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45962.641348263889</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45962.641348263889</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45962.641348263889</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45962.641348263889</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45962.641348263889</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45962.641348263889</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45962.641348263889</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45962.641348263889</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45962.641348263889</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45962.641348263889</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45962.641348263889</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45962.641348263889</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45962.641348263889</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4"/>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39121</v>
      </c>
      <c r="B2" s="102" t="str">
        <f>IFERROR(VLOOKUP(D2,DB!A:K,11,0),"")</f>
        <v>R6</v>
      </c>
      <c r="C2" s="104">
        <v>1</v>
      </c>
      <c r="D2" s="102" t="s">
        <v>38539</v>
      </c>
      <c r="E2" s="105" t="s">
        <v>39021</v>
      </c>
      <c r="F2" s="106"/>
      <c r="G2" s="76">
        <f ca="1">IFERROR(NOW()-F2,"-")</f>
        <v>45962.641348263889</v>
      </c>
      <c r="H2" s="106">
        <v>45962.544999999998</v>
      </c>
      <c r="I2" s="102" t="str">
        <f>IFERROR(VLOOKUP(D2,DB!A:F,6,0),"")</f>
        <v>Generator-SG</v>
      </c>
      <c r="J2" s="101" t="str">
        <f>IFERROR(VLOOKUP(D2,DB!A:G,7,0),"")</f>
        <v>Vandalized</v>
      </c>
      <c r="K2" s="107" t="s">
        <v>39122</v>
      </c>
      <c r="L2" s="108" t="str">
        <f>IFERROR(VLOOKUP(D2,DB!A:I,9,0),"")</f>
        <v>Latis</v>
      </c>
    </row>
    <row r="3" spans="1:16383" ht="31.5" customHeight="1">
      <c r="A3" s="103" t="s">
        <v>39123</v>
      </c>
      <c r="B3" s="102" t="str">
        <f>IFERROR(VLOOKUP(D3,DB!A:K,11,0),"")</f>
        <v>R6</v>
      </c>
      <c r="C3" s="104">
        <v>1</v>
      </c>
      <c r="D3" s="102" t="s">
        <v>29382</v>
      </c>
      <c r="E3" s="105" t="s">
        <v>39021</v>
      </c>
      <c r="F3" s="106">
        <v>45962.580717592595</v>
      </c>
      <c r="G3" s="76">
        <f ca="1">IFERROR(NOW()-F3,"-")</f>
        <v>6.0630671294347849E-2</v>
      </c>
      <c r="H3" s="106">
        <v>45962.574988425928</v>
      </c>
      <c r="I3" s="102" t="str">
        <f>IFERROR(VLOOKUP(D3,DB!A:F,6,0),"")</f>
        <v>SCECO</v>
      </c>
      <c r="J3" s="101" t="str">
        <f>IFERROR(VLOOKUP(D3,DB!A:G,7,0),"")</f>
        <v>Dead</v>
      </c>
      <c r="K3" s="107" t="s">
        <v>39124</v>
      </c>
      <c r="L3" s="108" t="str">
        <f>IFERROR(VLOOKUP(D3,DB!A:I,9,0),"")</f>
        <v>Latis</v>
      </c>
    </row>
    <row r="4" spans="1:16383" ht="31.5" customHeight="1">
      <c r="A4" s="170" t="s">
        <v>39125</v>
      </c>
      <c r="B4" s="102" t="str">
        <f>IFERROR(VLOOKUP(D4,DB!A:K,11,0),"")</f>
        <v>R6</v>
      </c>
      <c r="C4" s="104">
        <v>1</v>
      </c>
      <c r="D4" s="102" t="s">
        <v>38129</v>
      </c>
      <c r="E4" s="105" t="s">
        <v>39021</v>
      </c>
      <c r="F4" s="106">
        <v>45962.602650462963</v>
      </c>
      <c r="G4" s="76">
        <f ca="1">IFERROR(NOW()-F4,"-")</f>
        <v>3.8697800926456694E-2</v>
      </c>
      <c r="H4" s="106">
        <v>45962.596724537034</v>
      </c>
      <c r="I4" s="102" t="str">
        <f>IFERROR(VLOOKUP(D4,DB!A:F,6,0),"")</f>
        <v>SCECO</v>
      </c>
      <c r="J4" s="101" t="str">
        <f>IFERROR(VLOOKUP(D4,DB!A:G,7,0),"")</f>
        <v>No BB Shifted</v>
      </c>
      <c r="K4" s="107" t="s">
        <v>39126</v>
      </c>
      <c r="L4" s="108" t="str">
        <f>IFERROR(VLOOKUP(D4,DB!A:I,9,0),"")</f>
        <v>Latis</v>
      </c>
    </row>
    <row r="5" spans="1:16383" ht="31.5" customHeight="1">
      <c r="A5" s="103"/>
      <c r="B5" s="102" t="str">
        <f>IFERROR(VLOOKUP(D5,DB!A:K,11,0),"")</f>
        <v/>
      </c>
      <c r="C5" s="104"/>
      <c r="D5" s="102"/>
      <c r="E5" s="105"/>
      <c r="F5" s="106"/>
      <c r="G5" s="76">
        <f ca="1">IFERROR(NOW()-F5,"-")</f>
        <v>45962.641348263889</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69"/>
      <c r="E6" s="105"/>
      <c r="F6" s="106"/>
      <c r="G6" s="76">
        <f ca="1">IFERROR(NOW()-F6,"-")</f>
        <v>45962.641348263889</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45962.641348263889</v>
      </c>
      <c r="H7" s="106"/>
      <c r="I7" s="102" t="str">
        <f>IFERROR(VLOOKUP(D7,DB!A:F,6,0),"")</f>
        <v/>
      </c>
      <c r="J7" s="101" t="str">
        <f>IFERROR(VLOOKUP(D7,DB!A:G,7,0),"")</f>
        <v/>
      </c>
      <c r="K7" s="107"/>
      <c r="L7" s="108" t="str">
        <f>IFERROR(VLOOKUP(D7,DB!A:I,9,0),"")</f>
        <v/>
      </c>
    </row>
    <row r="8" spans="1:16383" ht="31.5" customHeight="1">
      <c r="A8" s="103"/>
      <c r="B8" s="102" t="str">
        <f>IFERROR(VLOOKUP(D8,DB!A:K,11,0),"")</f>
        <v/>
      </c>
      <c r="C8" s="104"/>
      <c r="D8"/>
      <c r="E8" s="105"/>
      <c r="F8" s="106"/>
      <c r="G8" s="76">
        <f ca="1">IFERROR(NOW()-F8,"-")</f>
        <v>45962.641348263889</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45962.641348263889</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45962.641348263889</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45962.641348263889</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45962.641348263889</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45962.641348263889</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45962.641348263889</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45962.641348263889</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45962.641348263889</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45962.641348263889</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45962.641348263889</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45962.641348263889</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45962.641348263889</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45962.641348263889</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45962.641348263889</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45962.641348263889</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45962.641348263889</v>
      </c>
      <c r="H24" s="106"/>
      <c r="I24" s="102" t="str">
        <f>IFERROR(VLOOKUP(D24,DB!A:F,6,0),"")</f>
        <v/>
      </c>
      <c r="J24" s="101" t="str">
        <f>IFERROR(VLOOKUP(D24,DB!A:G,7,0),"")</f>
        <v/>
      </c>
      <c r="K24" s="107"/>
      <c r="L24" s="108" t="str">
        <f>IFERROR(VLOOKUP(D24,DB!A:I,9,0),"")</f>
        <v/>
      </c>
    </row>
  </sheetData>
  <dataValidations count="2">
    <dataValidation allowBlank="1" showInputMessage="1" showErrorMessage="1" sqref="E1" xr:uid="{380493DB-286A-4683-AF55-C78F04945A49}"/>
    <dataValidation type="list" allowBlank="1" showInputMessage="1" showErrorMessage="1" sqref="E2:E2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2025-11-01T12:23:52Z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